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969" documentId="120_S{2AC9BD13-BADA-5192-A53E-5A8FF88502F6}" xr6:coauthVersionLast="47" xr6:coauthVersionMax="47" xr10:uidLastSave="{331F3FE4-AB97-43D4-B12F-D30D2F319E47}"/>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44" i="5" l="1"/>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G2" i="4"/>
  <c r="B4" i="2"/>
  <c r="G4" i="2"/>
  <c r="I4" i="2"/>
  <c r="J4" i="2"/>
  <c r="L4" i="2"/>
  <c r="B6" i="2"/>
  <c r="G6" i="2"/>
  <c r="I6" i="2"/>
  <c r="J6" i="2"/>
  <c r="L6"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143" i="5"/>
  <c r="I143" i="5"/>
  <c r="J143" i="5"/>
  <c r="L143"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<sst xmlns="http://schemas.openxmlformats.org/spreadsheetml/2006/main" count="180291" uniqueCount="39129">
  <si>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</si>
  <si>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</si>
  <si>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</si>
  <si>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</si>
  <si>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</si>
  <si>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</si>
  <si>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</si>
  <si>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</si>
  <si>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</si>
  <si>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</si>
  <si>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</si>
  <si>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</si>
  <si>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</si>
  <si>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</si>
  <si>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</si>
  <si>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</si>
  <si>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</si>
  <si>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</si>
  <si>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</si>
  <si>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</si>
  <si>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</si>
  <si>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</si>
  <si>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</si>
  <si>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</si>
  <si>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</si>
  <si>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</si>
  <si>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</si>
  <si>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</si>
  <si>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</si>
  <si>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</si>
  <si>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</si>
  <si>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</si>
  <si>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</si>
  <si>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</si>
  <si>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</si>
  <si>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</si>
  <si>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</si>
  <si>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</si>
  <si>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</si>
  <si>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</si>
  <si>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</si>
  <si>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</si>
  <si>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</si>
  <si>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</si>
  <si>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</si>
  <si>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</si>
  <si>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</si>
  <si>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</si>
  <si>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</si>
  <si>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</si>
  <si>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</si>
  <si>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</si>
  <si>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</si>
  <si>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</si>
  <si>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</si>
  <si>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</si>
  <si>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</si>
  <si>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</si>
  <si>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</si>
  <si>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</si>
  <si>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</si>
  <si>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</si>
  <si>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</si>
  <si>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</si>
  <si>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</si>
  <si>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</si>
  <si>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</si>
  <si>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</si>
  <si>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</si>
  <si>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</si>
  <si>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</si>
  <si>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</si>
  <si>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</si>
  <si>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</si>
  <si>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</si>
  <si>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</si>
  <si>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</si>
  <si>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</si>
  <si>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</si>
  <si>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</si>
  <si>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</si>
  <si>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</si>
  <si>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</si>
  <si>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</si>
  <si>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</si>
  <si>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</si>
  <si>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</si>
  <si>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</si>
  <si>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</si>
  <si>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</si>
  <si>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</si>
  <si>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</si>
  <si>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</si>
  <si>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</si>
  <si>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</si>
  <si>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</si>
  <si>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</si>
  <si>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</si>
  <si>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</si>
  <si>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</si>
  <si>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</si>
  <si>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</si>
  <si>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</si>
  <si>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</si>
  <si>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</si>
  <si>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</si>
  <si>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</si>
  <si>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</si>
  <si>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</si>
  <si>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</si>
  <si>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</si>
  <si>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</si>
  <si>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</si>
  <si>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</si>
  <si>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</si>
  <si>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</si>
  <si>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</si>
  <si>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</si>
  <si>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</si>
  <si>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</si>
  <si>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</si>
  <si>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</si>
  <si>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</si>
  <si>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</si>
  <si>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</si>
  <si>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</si>
  <si>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</si>
  <si>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</si>
  <si>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</si>
  <si>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</si>
  <si>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</si>
  <si>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</si>
  <si>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</si>
  <si>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</si>
  <si>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</si>
  <si>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</si>
  <si>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</si>
  <si>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</si>
  <si>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</si>
  <si>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</si>
  <si>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</si>
  <si>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</si>
  <si>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</si>
  <si>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</si>
  <si>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</si>
  <si>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</si>
  <si>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</si>
  <si>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</si>
  <si>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</si>
  <si>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</si>
  <si>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</si>
  <si>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</si>
  <si>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</si>
  <si>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</si>
  <si>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</si>
  <si>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</si>
  <si>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</si>
  <si>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</si>
  <si>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</si>
  <si>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</si>
  <si>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</si>
  <si>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</si>
  <si>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</si>
  <si>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</si>
  <si>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</si>
  <si>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</si>
  <si>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</si>
  <si>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</si>
  <si>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</si>
  <si>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</si>
  <si>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</si>
  <si>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</si>
  <si>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</si>
  <si>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</si>
  <si>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</si>
  <si>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</si>
  <si>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</si>
  <si>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</si>
  <si>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</si>
  <si>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</si>
  <si>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</si>
  <si>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</si>
  <si>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</si>
  <si>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</si>
  <si>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</si>
  <si>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</si>
  <si>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</si>
  <si>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</si>
  <si>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</si>
  <si>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</si>
  <si>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</si>
  <si>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</si>
  <si>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</si>
  <si>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</si>
  <si>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</si>
  <si>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</si>
  <si>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</si>
  <si>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</si>
  <si>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</si>
  <si>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</si>
  <si>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</si>
  <si>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</si>
  <si>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</si>
  <si>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</si>
  <si>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</si>
  <si>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</si>
  <si>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</si>
  <si>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</si>
  <si>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</si>
  <si>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</si>
  <si>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</si>
  <si>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</si>
  <si>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</si>
  <si>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</si>
  <si>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</si>
  <si>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</si>
  <si>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</si>
  <si>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</si>
  <si>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</si>
  <si>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</si>
  <si>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</si>
  <si>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</si>
  <si>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</si>
  <si>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</si>
  <si>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</si>
  <si>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</si>
  <si>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</si>
  <si>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</si>
  <si>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</si>
  <si>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</si>
  <si>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</si>
  <si>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</si>
  <si>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</si>
  <si>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</si>
  <si>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</si>
  <si>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</si>
  <si>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</si>
  <si>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</si>
  <si>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</si>
  <si>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</si>
  <si>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</si>
  <si>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</si>
  <si>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</si>
  <si>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</si>
  <si>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</si>
  <si>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</si>
  <si>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</si>
  <si>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</si>
  <si>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</si>
  <si>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</si>
  <si>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</si>
  <si>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</si>
  <si>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</si>
  <si>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</si>
  <si>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</si>
  <si>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</si>
  <si>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</si>
  <si>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</si>
  <si>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</si>
  <si>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</si>
  <si>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</si>
  <si>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</si>
  <si>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</si>
  <si>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</si>
  <si>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</si>
  <si>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</si>
  <si>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</si>
  <si>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</si>
  <si>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</si>
  <si>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</si>
  <si>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</si>
  <si>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</si>
  <si>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</si>
  <si>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</si>
  <si>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</si>
  <si>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</si>
  <si>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</si>
  <si>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</si>
  <si>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</si>
  <si>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</si>
  <si>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</si>
  <si>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</si>
  <si>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</si>
  <si>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</si>
  <si>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</si>
  <si>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</si>
  <si>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</si>
  <si>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</si>
  <si>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</si>
  <si>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</si>
  <si>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</si>
  <si>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</si>
  <si>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</si>
  <si>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</si>
  <si>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</si>
  <si>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</si>
  <si>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</si>
  <si>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</si>
  <si>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</si>
  <si>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</si>
  <si>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</si>
  <si>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</si>
  <si>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</si>
  <si>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</si>
  <si>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</si>
  <si>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</si>
  <si>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</si>
  <si>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</si>
  <si>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</si>
  <si>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</si>
  <si>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</si>
  <si>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</si>
  <si>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</si>
  <si>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</si>
  <si>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</si>
  <si>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</si>
  <si>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</si>
  <si>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</si>
  <si>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</si>
  <si>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</si>
  <si>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</si>
  <si>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</si>
  <si>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</si>
  <si>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</si>
  <si>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</si>
  <si>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</si>
  <si>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</si>
  <si>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</si>
  <si>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</si>
  <si>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</si>
  <si>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</si>
  <si>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</si>
  <si>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</si>
  <si>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</si>
  <si>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</si>
  <si>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</si>
  <si>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</si>
  <si>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</si>
  <si>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</si>
  <si>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</si>
  <si>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</si>
  <si>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</si>
  <si>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</si>
  <si>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</si>
  <si>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</si>
  <si>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</si>
  <si>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</si>
  <si>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</si>
  <si>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</si>
  <si>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</si>
  <si>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</si>
  <si>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</si>
  <si>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</si>
  <si>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</si>
  <si>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</si>
  <si>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</si>
  <si>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</si>
  <si>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</si>
  <si>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</si>
  <si>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</si>
  <si>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</si>
  <si>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</si>
  <si>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</si>
  <si>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</si>
  <si>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</si>
  <si>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</si>
  <si>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</si>
  <si>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</si>
  <si>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</si>
  <si>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</si>
  <si>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</si>
  <si>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</si>
  <si>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</si>
  <si>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</si>
  <si>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</si>
  <si>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</si>
  <si>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</si>
  <si>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</si>
  <si>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</si>
  <si>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</si>
  <si>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</si>
  <si>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</si>
  <si>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</si>
  <si>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</si>
  <si>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</si>
  <si>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</si>
  <si>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</si>
  <si>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</si>
  <si>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</si>
  <si>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</si>
  <si>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</si>
  <si>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</si>
  <si>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</si>
  <si>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</si>
  <si>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</si>
  <si>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</si>
  <si>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</si>
  <si>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</si>
  <si>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</si>
  <si>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</si>
  <si>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</si>
  <si>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</si>
  <si>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</si>
  <si>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</si>
  <si>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</si>
  <si>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</si>
  <si>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</si>
  <si>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</si>
  <si>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</si>
  <si>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</si>
  <si>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</si>
  <si>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</si>
  <si>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</si>
  <si>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</si>
  <si>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</si>
  <si>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</si>
  <si>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</si>
  <si>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</si>
  <si>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</si>
  <si>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</si>
  <si>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</si>
  <si>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</si>
  <si>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</si>
  <si>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</si>
  <si>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</si>
  <si>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</si>
  <si>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</si>
  <si>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</si>
  <si>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</si>
  <si>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</si>
  <si>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</si>
  <si>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</si>
  <si>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</si>
  <si>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</si>
  <si>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</si>
  <si>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</si>
  <si>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</si>
  <si>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</si>
  <si>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</si>
  <si>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</si>
  <si>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</si>
  <si>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</si>
  <si>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</si>
  <si>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</si>
  <si>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</si>
  <si>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</si>
  <si>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</si>
  <si>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</si>
  <si>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</si>
  <si>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</si>
  <si>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</si>
  <si>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</si>
  <si>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</si>
  <si>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</si>
  <si>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</si>
  <si>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</si>
  <si>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</si>
  <si>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</si>
  <si>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</si>
  <si>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</si>
  <si>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</si>
  <si>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</si>
  <si>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</si>
  <si>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</si>
  <si>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</si>
  <si>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</si>
  <si>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</si>
  <si>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</si>
  <si>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</si>
  <si>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</si>
  <si>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</si>
  <si>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</si>
  <si>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</si>
  <si>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</si>
  <si>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</si>
  <si>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</si>
  <si>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</si>
  <si>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</si>
  <si>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</si>
  <si>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</si>
  <si>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</si>
  <si>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</si>
  <si>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</si>
  <si>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</si>
  <si>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</si>
  <si>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</si>
  <si>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</si>
  <si>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</si>
  <si>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</si>
  <si>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</si>
  <si>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</si>
  <si>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</si>
  <si>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</si>
  <si>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</si>
  <si>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</si>
  <si>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</si>
  <si>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</si>
  <si>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</si>
  <si>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</si>
  <si>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</si>
  <si>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</si>
  <si>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</si>
  <si>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</si>
  <si>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</si>
  <si>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</si>
  <si>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</si>
  <si>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</si>
  <si>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</si>
  <si>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</si>
  <si>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</si>
  <si>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</si>
  <si>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</si>
  <si>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</si>
  <si>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</si>
  <si>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</si>
  <si>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</si>
  <si>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</si>
  <si>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</si>
  <si>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</si>
  <si>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</si>
  <si>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</si>
  <si>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</si>
  <si>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</si>
  <si>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</si>
  <si>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</si>
  <si>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</si>
  <si>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</si>
  <si>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</si>
  <si>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</si>
  <si>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</si>
  <si>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</si>
  <si>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</si>
  <si>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</si>
  <si>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</si>
  <si>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</si>
  <si>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</si>
  <si>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</si>
  <si>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</si>
  <si>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</si>
  <si>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</si>
  <si>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</si>
  <si>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</si>
  <si>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</si>
  <si>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</si>
  <si>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</si>
  <si>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</si>
  <si>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</si>
  <si>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</si>
  <si>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</si>
  <si>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</si>
  <si>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</si>
  <si>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</si>
  <si>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</si>
  <si>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</si>
  <si>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</si>
  <si>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</si>
  <si>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</si>
  <si>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</si>
  <si>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</si>
  <si>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</si>
  <si>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</si>
  <si>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</si>
  <si>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</si>
  <si>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</si>
  <si>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</si>
  <si>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</si>
  <si>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</si>
  <si>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</si>
  <si>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</si>
  <si>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</si>
  <si>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</si>
  <si>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</si>
  <si>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</si>
  <si>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</si>
  <si>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</si>
  <si>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</si>
  <si>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</si>
  <si>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</si>
  <si>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</si>
  <si>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</si>
  <si>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</si>
  <si>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</si>
  <si>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</si>
  <si>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</si>
  <si>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</si>
  <si>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</si>
  <si>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</si>
  <si>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</si>
  <si>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</si>
  <si>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</si>
  <si>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</si>
  <si>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</si>
  <si>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</si>
  <si>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</si>
  <si>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</si>
  <si>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</si>
  <si>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</si>
  <si>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</si>
  <si>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</si>
  <si>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</si>
  <si>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</si>
  <si>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</si>
  <si>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</si>
  <si>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</si>
  <si>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</si>
  <si>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</si>
  <si>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</si>
  <si>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</si>
  <si>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</si>
  <si>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</si>
  <si>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</si>
  <si>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</si>
  <si>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</si>
  <si>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</si>
  <si>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</si>
  <si>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</si>
  <si>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</si>
  <si>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</si>
  <si>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</si>
  <si>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</si>
  <si>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</si>
  <si>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</si>
  <si>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</si>
  <si>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</si>
  <si>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</si>
  <si>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</si>
  <si>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</si>
  <si>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</si>
  <si>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</si>
  <si>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</si>
  <si>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</si>
  <si>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</si>
  <si>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</si>
  <si>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</si>
  <si>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</si>
  <si>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</si>
  <si>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</si>
  <si>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</si>
  <si>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</si>
  <si>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</si>
  <si>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</si>
  <si>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</si>
  <si>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</si>
  <si>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</si>
  <si>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</si>
  <si>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</si>
  <si>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</si>
  <si>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</si>
  <si>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</si>
  <si>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</si>
  <si>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</si>
  <si>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</si>
  <si>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</si>
  <si>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</si>
  <si>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</si>
  <si>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</si>
  <si>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</si>
  <si>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</si>
  <si>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</si>
  <si>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</si>
  <si>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</si>
  <si>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</si>
  <si>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</si>
  <si>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</si>
  <si>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</si>
  <si>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</si>
  <si>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</si>
  <si>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</si>
  <si>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</si>
  <si>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</si>
  <si>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</si>
  <si>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</si>
  <si>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</si>
  <si>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</si>
  <si>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</si>
  <si>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</si>
  <si>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</si>
  <si>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</si>
  <si>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</si>
  <si>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</si>
  <si>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</si>
  <si>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</si>
  <si>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</si>
  <si>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</si>
  <si>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</si>
  <si>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</si>
  <si>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</si>
  <si>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</si>
  <si>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</si>
  <si>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</si>
  <si>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</si>
  <si>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</si>
  <si>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</si>
  <si>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</si>
  <si>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</si>
  <si>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</si>
  <si>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</si>
  <si>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</si>
  <si>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</si>
  <si>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</si>
  <si>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</si>
  <si>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</si>
  <si>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</si>
  <si>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</si>
  <si>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</si>
  <si>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</si>
  <si>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</si>
  <si>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</si>
  <si>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</si>
  <si>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</si>
  <si>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</si>
  <si>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</si>
  <si>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</si>
  <si>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</si>
  <si>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</si>
  <si>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</si>
  <si>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</si>
  <si>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</si>
  <si>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</si>
  <si>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</si>
  <si>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</si>
  <si>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</si>
  <si>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</si>
  <si>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</si>
  <si>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</si>
  <si>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</si>
  <si>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</si>
  <si>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</si>
  <si>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</si>
  <si>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</si>
  <si>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</si>
  <si>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</si>
  <si>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</si>
  <si>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</si>
  <si>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</si>
  <si>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</si>
  <si>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</si>
  <si>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</si>
  <si>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</si>
  <si>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</si>
  <si>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</si>
  <si>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</si>
  <si>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</si>
  <si>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</si>
  <si>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</si>
  <si>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</si>
  <si>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</si>
  <si>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</si>
  <si>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</si>
  <si>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</si>
  <si>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</si>
  <si>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</si>
  <si>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</si>
  <si>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</si>
  <si>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</si>
  <si>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</si>
  <si>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</si>
  <si>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</si>
  <si>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</si>
  <si>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</si>
  <si>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</si>
  <si>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</si>
  <si>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</si>
  <si>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</si>
  <si>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</si>
  <si>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</si>
  <si>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</si>
  <si>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</si>
  <si>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</si>
  <si>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</si>
  <si>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</si>
  <si>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</si>
  <si>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</si>
  <si>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</si>
  <si>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</si>
  <si>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</si>
  <si>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</si>
  <si>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</si>
  <si>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</si>
  <si>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</si>
  <si>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</si>
  <si>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</si>
  <si>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</si>
  <si>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</si>
  <si>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</si>
  <si>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</si>
  <si>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</si>
  <si>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</si>
  <si>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</si>
  <si>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</si>
  <si>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</si>
  <si>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</si>
  <si>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</si>
  <si>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</si>
  <si>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</si>
  <si>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</si>
  <si>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</si>
  <si>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</si>
  <si>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</si>
  <si>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</si>
  <si>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</si>
  <si>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</si>
  <si>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</si>
  <si>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</si>
  <si>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</si>
  <si>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</si>
  <si>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</si>
  <si>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</si>
  <si>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</si>
  <si>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</si>
  <si>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</si>
  <si>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</si>
  <si>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</si>
  <si>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</si>
  <si>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</si>
  <si>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</si>
  <si>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</si>
  <si>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</si>
  <si>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</si>
  <si>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</si>
  <si>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</si>
  <si>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</si>
  <si>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</si>
  <si>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</si>
  <si>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</si>
  <si>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</si>
  <si>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</si>
  <si>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</si>
  <si>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</si>
  <si>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</si>
  <si>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</si>
  <si>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</si>
  <si>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</si>
  <si>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</si>
  <si>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</si>
  <si>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</si>
  <si>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</si>
  <si>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</si>
  <si>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</si>
  <si>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</si>
  <si>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</si>
  <si>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</si>
  <si>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</si>
  <si>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</si>
  <si>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</si>
  <si>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</si>
  <si>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</si>
  <si>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</si>
  <si>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</si>
  <si>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</si>
  <si>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</si>
  <si>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</si>
  <si>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</si>
  <si>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</si>
  <si>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</si>
  <si>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</si>
  <si>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</si>
  <si>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</si>
  <si>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</si>
  <si>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</si>
  <si>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</si>
  <si>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</si>
  <si>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</si>
  <si>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</si>
  <si>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</si>
  <si>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</si>
  <si>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</si>
  <si>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</si>
  <si>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</si>
  <si>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</si>
  <si>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</si>
  <si>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</si>
  <si>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</si>
  <si>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</si>
  <si>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</si>
  <si>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</si>
  <si>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</si>
  <si>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</si>
  <si>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</si>
  <si>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</si>
  <si>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</si>
  <si>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</si>
  <si>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</si>
  <si>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</si>
  <si>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</si>
  <si>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</si>
  <si>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</si>
  <si>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</si>
  <si>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</si>
  <si>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</si>
  <si>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</si>
  <si>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</si>
  <si>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</si>
  <si>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</si>
  <si>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</si>
  <si>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</si>
  <si>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</si>
  <si>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</si>
  <si>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</si>
  <si>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</si>
  <si>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</si>
  <si>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</si>
  <si>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</si>
  <si>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</si>
  <si>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</si>
  <si>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</si>
  <si>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</si>
  <si>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</si>
  <si>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</si>
  <si>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</si>
  <si>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</si>
  <si>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</si>
  <si>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</si>
  <si>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</si>
  <si>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</si>
  <si>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</si>
  <si>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</si>
  <si>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</si>
  <si>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</si>
  <si>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</si>
  <si>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</si>
  <si>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</si>
  <si>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</si>
  <si>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</si>
  <si>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</si>
  <si>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</si>
  <si>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</si>
  <si>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</si>
  <si>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</si>
  <si>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</si>
  <si>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</si>
  <si>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</si>
  <si>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</si>
  <si>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</si>
  <si>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</si>
  <si>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</si>
  <si>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</si>
  <si>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</si>
  <si>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</si>
  <si>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</si>
  <si>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</si>
  <si>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</si>
  <si>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</si>
  <si>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</si>
  <si>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</si>
  <si>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</si>
  <si>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</si>
  <si>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</si>
  <si>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</si>
  <si>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</si>
  <si>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</si>
  <si>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</si>
  <si>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</si>
  <si>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</si>
  <si>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</si>
  <si>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</si>
  <si>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</si>
  <si>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</si>
  <si>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</si>
  <si>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</si>
  <si>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</si>
  <si>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</si>
  <si>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</si>
  <si>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</si>
  <si>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</si>
  <si>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</si>
  <si>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</si>
  <si>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</si>
  <si>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</si>
  <si>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</si>
  <si>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</si>
  <si>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</si>
  <si>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</si>
  <si>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</si>
  <si>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</si>
  <si>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</si>
  <si>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</si>
  <si>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</si>
  <si>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</si>
  <si>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</si>
  <si>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</si>
  <si>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</si>
  <si>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</si>
  <si>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</si>
  <si>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</si>
  <si>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</si>
  <si>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</si>
  <si>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</si>
  <si>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</si>
  <si>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</si>
  <si>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</si>
  <si>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</si>
  <si>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</si>
  <si>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</si>
  <si>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</si>
  <si>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</si>
  <si>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</si>
  <si>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</si>
  <si>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</si>
  <si>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</si>
  <si>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</si>
  <si>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</si>
  <si>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</si>
  <si>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</si>
  <si>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</si>
  <si>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</si>
  <si>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</si>
  <si>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</si>
  <si>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</si>
  <si>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</si>
  <si>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</si>
  <si>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</si>
  <si>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</si>
  <si>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</si>
  <si>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</si>
  <si>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</si>
  <si>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</si>
  <si>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</si>
  <si>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</si>
  <si>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</si>
  <si>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</si>
  <si>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</si>
  <si>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</si>
  <si>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</si>
  <si>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</si>
  <si>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</si>
  <si>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</si>
  <si>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</si>
  <si>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</si>
  <si>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</si>
  <si>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</si>
  <si>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</si>
  <si>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</si>
  <si>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</si>
  <si>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</si>
  <si>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</si>
  <si>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</si>
  <si>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</si>
  <si>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</si>
  <si>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</si>
  <si>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</si>
  <si>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</si>
  <si>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</si>
  <si>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</si>
  <si>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</si>
  <si>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</si>
  <si>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</si>
  <si>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</si>
  <si>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</si>
  <si>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</si>
  <si>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</si>
  <si>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</si>
  <si>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</si>
  <si>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</si>
  <si>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</si>
  <si>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</si>
  <si>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</si>
  <si>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</si>
  <si>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</si>
  <si>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</si>
  <si>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</si>
  <si>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</si>
  <si>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</si>
  <si>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</si>
  <si>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</si>
  <si>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</si>
  <si>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</si>
  <si>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</si>
  <si>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</si>
  <si>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</si>
  <si>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</si>
  <si>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</si>
  <si>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</si>
  <si>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</si>
  <si>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</si>
  <si>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</si>
  <si>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</si>
  <si>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</si>
  <si>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</si>
  <si>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</si>
  <si>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</si>
  <si>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</si>
  <si>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</si>
  <si>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</si>
  <si>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</si>
  <si>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</si>
  <si>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</si>
  <si>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</si>
  <si>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</si>
  <si>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</si>
  <si>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</si>
  <si>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</si>
  <si>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</si>
  <si>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</si>
  <si>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</si>
  <si>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</si>
  <si>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</si>
  <si>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</si>
  <si>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</si>
  <si>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</si>
  <si>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</si>
  <si>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</si>
  <si>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</si>
  <si>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</si>
  <si>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</si>
  <si>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</si>
  <si>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</si>
  <si>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</si>
  <si>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</si>
  <si>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</si>
  <si>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</si>
  <si>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</si>
  <si>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</si>
  <si>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</si>
  <si>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</si>
  <si>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</si>
  <si>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</si>
  <si>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</si>
  <si>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</si>
  <si>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</si>
  <si>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</si>
  <si>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</si>
  <si>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</si>
  <si>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</si>
  <si>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</si>
  <si>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</si>
  <si>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</si>
  <si>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</si>
  <si>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</si>
  <si>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</si>
  <si>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</si>
  <si>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</si>
  <si>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</si>
  <si>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</si>
  <si>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</si>
  <si>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</si>
  <si>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</si>
  <si>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</si>
  <si>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</si>
  <si>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</si>
  <si>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</si>
  <si>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</si>
  <si>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</si>
  <si>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</si>
  <si>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</si>
  <si>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</si>
  <si>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</si>
  <si>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</si>
  <si>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</si>
  <si>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</si>
  <si>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</si>
  <si>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</si>
  <si>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</si>
  <si>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</si>
  <si>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</si>
  <si>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</si>
  <si>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</si>
  <si>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</si>
  <si>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</si>
  <si>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</si>
  <si>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</si>
  <si>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</si>
  <si>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</si>
  <si>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</si>
  <si>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</si>
  <si>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</si>
  <si>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</si>
  <si>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</si>
  <si>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</si>
  <si>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</si>
  <si>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</si>
  <si>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</si>
  <si>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</si>
  <si>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</si>
  <si>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</si>
  <si>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</si>
  <si>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</si>
  <si>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</si>
  <si>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</si>
  <si>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</si>
  <si>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</si>
  <si>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</si>
  <si>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</si>
  <si>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</si>
  <si>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</si>
  <si>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</si>
  <si>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</si>
  <si>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</si>
  <si>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</si>
  <si>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</si>
  <si>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</si>
  <si>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</si>
  <si>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</si>
  <si>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</si>
  <si>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</si>
  <si>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</si>
  <si>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</si>
  <si>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</si>
  <si>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</si>
  <si>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</si>
  <si>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</si>
  <si>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</si>
  <si>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</si>
  <si>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</si>
  <si>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</si>
  <si>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</si>
  <si>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</si>
  <si>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</si>
  <si>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</si>
  <si>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</si>
  <si>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</si>
  <si>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</si>
  <si>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</si>
  <si>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</si>
  <si>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</si>
  <si>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</si>
  <si>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</si>
  <si>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</si>
  <si>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</si>
  <si>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</si>
  <si>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</si>
  <si>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</si>
  <si>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</si>
  <si>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</si>
  <si>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</si>
  <si>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</si>
  <si>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</si>
  <si>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</si>
  <si>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</si>
  <si>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</si>
  <si>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</si>
  <si>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</si>
  <si>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</si>
  <si>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</si>
  <si>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</si>
  <si>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</si>
  <si>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</si>
  <si>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</si>
  <si>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</si>
  <si>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</si>
  <si>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</si>
  <si>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</si>
  <si>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</si>
  <si>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</si>
  <si>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</si>
  <si>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</si>
  <si>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</si>
  <si>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</si>
  <si>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</si>
  <si>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</si>
  <si>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</si>
  <si>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</si>
  <si>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</si>
  <si>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</si>
  <si>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</si>
  <si>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</si>
  <si>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</si>
  <si>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</si>
  <si>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</si>
  <si>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</si>
  <si>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</si>
  <si>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</si>
  <si>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</si>
  <si>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</si>
  <si>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</si>
  <si>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</si>
  <si>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</si>
  <si>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</si>
  <si>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</si>
  <si>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</si>
  <si>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</si>
  <si>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</si>
  <si>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</si>
  <si>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</si>
  <si>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</si>
  <si>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</si>
  <si>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</si>
  <si>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</si>
  <si>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</si>
  <si>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</si>
  <si>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</si>
  <si>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</si>
  <si>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</si>
  <si>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</si>
  <si>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</si>
  <si>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</si>
  <si>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</si>
  <si>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</si>
  <si>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</si>
  <si>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</si>
  <si>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</si>
  <si>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</si>
  <si>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</si>
  <si>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</si>
  <si>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</si>
  <si>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</si>
  <si>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</si>
  <si>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</si>
  <si>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</si>
  <si>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</si>
  <si>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</si>
  <si>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</si>
  <si>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</si>
  <si>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</si>
  <si>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</si>
  <si>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</si>
  <si>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</si>
  <si>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</si>
  <si>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</si>
  <si>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</si>
  <si>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</si>
  <si>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</si>
  <si>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</si>
  <si>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</si>
  <si>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</si>
  <si>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</si>
  <si>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</si>
  <si>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</si>
  <si>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</si>
  <si>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</si>
  <si>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</si>
  <si>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</si>
  <si>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</si>
  <si>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</si>
  <si>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</si>
  <si>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</si>
  <si>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</si>
  <si>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</si>
  <si>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</si>
  <si>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</si>
  <si>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</si>
  <si>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</si>
  <si>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</si>
  <si>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</si>
  <si>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</si>
  <si>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</si>
  <si>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</si>
  <si>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</si>
  <si>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</si>
  <si>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</si>
  <si>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</si>
  <si>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</si>
  <si>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</si>
  <si>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</si>
  <si>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</si>
  <si>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</si>
  <si>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</si>
  <si>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</si>
  <si>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</si>
  <si>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</si>
  <si>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</si>
  <si>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</si>
  <si>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</si>
  <si>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</si>
  <si>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</si>
  <si>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</si>
  <si>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</si>
  <si>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</si>
  <si>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</si>
  <si>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</si>
  <si>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</si>
  <si>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</si>
  <si>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</si>
  <si>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</si>
  <si>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</si>
  <si>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</si>
  <si>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</si>
  <si>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</si>
  <si>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</si>
  <si>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</si>
  <si>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</si>
  <si>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</si>
  <si>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</si>
  <si>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</si>
  <si>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</si>
  <si>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</si>
  <si>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</si>
  <si>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</si>
  <si>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</si>
  <si>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</si>
  <si>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</si>
  <si>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</si>
  <si>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</si>
  <si>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</si>
  <si>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</si>
  <si>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</si>
  <si>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</si>
  <si>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</si>
  <si>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</si>
  <si>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</si>
  <si>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</si>
  <si>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</si>
  <si>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</si>
  <si>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</si>
  <si>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</si>
  <si>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</si>
  <si>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</si>
  <si>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</si>
  <si>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</si>
  <si>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</si>
  <si>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</si>
  <si>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</si>
  <si>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</si>
  <si>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</si>
  <si>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</si>
  <si>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</si>
  <si>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</si>
  <si>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</si>
  <si>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</si>
  <si>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</si>
  <si>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</si>
  <si>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</si>
  <si>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</si>
  <si>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</si>
  <si>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</si>
  <si>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</si>
  <si>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</si>
  <si>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</si>
  <si>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</si>
  <si>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</si>
  <si>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</si>
  <si>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</si>
  <si>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</si>
  <si>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</si>
  <si>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</si>
  <si>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</si>
  <si>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</si>
  <si>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</si>
  <si>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</si>
  <si>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</si>
  <si>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</si>
  <si>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</si>
  <si>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</si>
  <si>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</si>
  <si>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</si>
  <si>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</si>
  <si>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</si>
  <si>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</si>
  <si>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</si>
  <si>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</si>
  <si>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</si>
  <si>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</si>
  <si>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</si>
  <si>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</si>
  <si>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</si>
  <si>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</si>
  <si>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</si>
  <si>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</si>
  <si>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</si>
  <si>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</si>
  <si>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</si>
  <si>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</si>
  <si>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</si>
  <si>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</si>
  <si>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</si>
  <si>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</si>
  <si>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</si>
  <si>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</si>
  <si>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</si>
  <si>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</si>
  <si>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</si>
  <si>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</si>
  <si>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</si>
  <si>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</si>
  <si>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</si>
  <si>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</si>
  <si>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</si>
  <si>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</si>
  <si>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</si>
  <si>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</si>
  <si>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</si>
  <si>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</si>
  <si>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</si>
  <si>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</si>
  <si>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</si>
  <si>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</si>
  <si>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</si>
  <si>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</si>
  <si>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</si>
  <si>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</si>
  <si>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</si>
  <si>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</si>
  <si>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</si>
  <si>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</si>
  <si>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</si>
  <si>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</si>
  <si>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</si>
  <si>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</si>
  <si>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</si>
  <si>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</si>
  <si>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</si>
  <si>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</si>
  <si>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</si>
  <si>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</si>
  <si>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</si>
  <si>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</si>
  <si>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</si>
  <si>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</si>
  <si>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</si>
  <si>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</si>
  <si>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</si>
  <si>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</si>
  <si>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</si>
  <si>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</si>
  <si>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</si>
  <si>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</si>
  <si>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</si>
  <si>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</si>
  <si>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</si>
  <si>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</si>
  <si>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</si>
  <si>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</si>
  <si>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</si>
  <si>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</si>
  <si>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</si>
  <si>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</si>
  <si>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</si>
  <si>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</si>
  <si>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</si>
  <si>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</si>
  <si>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</si>
  <si>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</si>
  <si>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</si>
  <si>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</si>
  <si>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</si>
  <si>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</si>
  <si>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</si>
  <si>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</si>
  <si>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</si>
  <si>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</si>
  <si>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</si>
  <si>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</si>
  <si>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</si>
  <si>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</si>
  <si>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</si>
  <si>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</si>
  <si>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</si>
  <si>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</si>
  <si>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</si>
  <si>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</si>
  <si>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</si>
  <si>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</si>
  <si>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</si>
  <si>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</si>
  <si>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</si>
  <si>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</si>
  <si>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</si>
  <si>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</si>
  <si>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</si>
  <si>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</si>
  <si>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</si>
  <si>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</si>
  <si>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</si>
  <si>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</si>
  <si>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</si>
  <si>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</si>
  <si>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</si>
  <si>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</si>
  <si>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</si>
  <si>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</si>
  <si>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</si>
  <si>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</si>
  <si>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</si>
  <si>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</si>
  <si>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</si>
  <si>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</si>
  <si>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</si>
  <si>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</si>
  <si>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</si>
  <si>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</si>
  <si>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</si>
  <si>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</si>
  <si>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</si>
  <si>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</si>
  <si>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</si>
  <si>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</si>
  <si>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</si>
  <si>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</si>
  <si>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</si>
  <si>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</si>
  <si>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</si>
  <si>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</si>
  <si>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</si>
  <si>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</si>
  <si>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</si>
  <si>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</si>
  <si>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</si>
  <si>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</si>
  <si>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</si>
  <si>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</si>
  <si>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</si>
  <si>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</si>
  <si>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</si>
  <si>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</si>
  <si>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</si>
  <si>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</si>
  <si>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</si>
  <si>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</si>
  <si>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</si>
  <si>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</si>
  <si>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</si>
  <si>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</si>
  <si>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</si>
  <si>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</si>
  <si>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</si>
  <si>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</si>
  <si>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</si>
  <si>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</si>
  <si>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</si>
  <si>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</si>
  <si>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</si>
  <si>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</si>
  <si>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</si>
  <si>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</si>
  <si>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</si>
  <si>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</si>
  <si>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</si>
  <si>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</si>
  <si>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</si>
  <si>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</si>
  <si>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</si>
  <si>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</si>
  <si>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</si>
  <si>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</si>
  <si>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</si>
  <si>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</si>
  <si>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</si>
  <si>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</si>
  <si>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</si>
  <si>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</si>
  <si>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</si>
  <si>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</si>
  <si>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</si>
  <si>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</si>
  <si>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</si>
  <si>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</si>
  <si>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</si>
  <si>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</si>
  <si>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</si>
  <si>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</si>
  <si>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</si>
  <si>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</si>
  <si>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</si>
  <si>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</si>
  <si>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</si>
  <si>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</si>
  <si>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</si>
  <si>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</si>
  <si>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</si>
  <si>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</si>
  <si>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</si>
  <si>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</si>
  <si>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</si>
  <si>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</si>
  <si>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</si>
  <si>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</si>
  <si>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</si>
  <si>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</si>
  <si>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</si>
  <si>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</si>
  <si>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</si>
  <si>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</si>
  <si>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</si>
  <si>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</si>
  <si>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</si>
  <si>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</si>
  <si>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</si>
  <si>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</si>
  <si>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</si>
  <si>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</si>
  <si>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</si>
  <si>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</si>
  <si>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</si>
  <si>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</si>
  <si>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</si>
  <si>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</si>
  <si>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</si>
  <si>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</si>
  <si>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</si>
  <si>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</si>
  <si>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</si>
  <si>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</si>
  <si>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</si>
  <si>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</si>
  <si>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</si>
  <si>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</si>
  <si>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</si>
  <si>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</si>
  <si>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</si>
  <si>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</si>
  <si>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</si>
  <si>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</si>
  <si>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</si>
  <si>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</si>
  <si>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</si>
  <si>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</si>
  <si>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</si>
  <si>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</si>
  <si>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</si>
  <si>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</si>
  <si>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</si>
  <si>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</si>
  <si>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</si>
  <si>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</si>
  <si>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</si>
  <si>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</si>
  <si>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</si>
  <si>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</si>
  <si>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</si>
  <si>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</si>
  <si>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</si>
  <si>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</si>
  <si>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</si>
  <si>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</si>
  <si>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</si>
  <si>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</si>
  <si>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</si>
  <si>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</si>
  <si>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</si>
  <si>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</si>
  <si>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</si>
  <si>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</si>
  <si>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</si>
  <si>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</si>
  <si>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</si>
  <si>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</si>
  <si>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</si>
  <si>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</si>
  <si>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</si>
  <si>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</si>
  <si>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</si>
  <si>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</si>
  <si>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</si>
  <si>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</si>
  <si>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</si>
  <si>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</si>
  <si>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</si>
  <si>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</si>
  <si>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</si>
  <si>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</si>
  <si>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</si>
  <si>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</si>
  <si>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</si>
  <si>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</si>
  <si>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</si>
  <si>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</si>
  <si>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</si>
  <si>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</si>
  <si>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</si>
  <si>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</si>
  <si>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</si>
  <si>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</si>
  <si>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</si>
  <si>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</si>
  <si>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</si>
  <si>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</si>
  <si>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</si>
  <si>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</si>
  <si>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</si>
  <si>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</si>
  <si>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</si>
  <si>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</si>
  <si>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</si>
  <si>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</si>
  <si>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</si>
  <si>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</si>
  <si>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</si>
  <si>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</si>
  <si>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</si>
  <si>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</si>
  <si>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</si>
  <si>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</si>
  <si>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</si>
  <si>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</si>
  <si>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</si>
  <si>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</si>
  <si>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</si>
  <si>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</si>
  <si>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</si>
  <si>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</si>
  <si>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</si>
  <si>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</si>
  <si>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</si>
  <si>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</si>
  <si>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</si>
  <si>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</si>
  <si>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</si>
  <si>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</si>
  <si>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</si>
  <si>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</si>
  <si>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</si>
  <si>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</si>
  <si>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</si>
  <si>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</si>
  <si>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</si>
  <si>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</si>
  <si>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</si>
  <si>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</si>
  <si>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</si>
  <si>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</si>
  <si>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</si>
  <si>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</si>
  <si>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</si>
  <si>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</si>
  <si>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</si>
  <si>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</si>
  <si>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</si>
  <si>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</si>
  <si>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</si>
  <si>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</si>
  <si>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</si>
  <si>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</si>
  <si>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</si>
  <si>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</si>
  <si>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</si>
  <si>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</si>
  <si>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</si>
  <si>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</si>
  <si>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</si>
  <si>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</si>
  <si>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</si>
  <si>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</si>
  <si>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</si>
  <si>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</si>
  <si>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</si>
  <si>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</si>
  <si>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</si>
  <si>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</si>
  <si>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</si>
  <si>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</si>
  <si>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</si>
  <si>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</si>
  <si>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</si>
  <si>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</si>
  <si>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</si>
  <si>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</si>
  <si>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</si>
  <si>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</si>
  <si>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</si>
  <si>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</si>
  <si>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</si>
  <si>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</si>
  <si>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</si>
  <si>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</si>
  <si>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</si>
  <si>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</si>
  <si>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</si>
  <si>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</si>
  <si>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</si>
  <si>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</si>
  <si>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</si>
  <si>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</si>
  <si>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</si>
  <si>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</si>
  <si>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</si>
  <si>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</si>
  <si>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</si>
  <si>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</si>
  <si>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</si>
  <si>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</si>
  <si>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</si>
  <si>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</si>
  <si>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</si>
  <si>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</si>
  <si>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</si>
  <si>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</si>
  <si>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</si>
  <si>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</si>
  <si>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</si>
  <si>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</si>
  <si>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</si>
  <si>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</si>
  <si>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</si>
  <si>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</si>
  <si>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</si>
  <si>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</si>
  <si>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</si>
  <si>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</si>
  <si>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</si>
  <si>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</si>
  <si>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</si>
  <si>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</si>
  <si>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</si>
  <si>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</si>
  <si>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</si>
  <si>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</si>
  <si>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</si>
  <si>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</si>
  <si>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</si>
  <si>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</si>
  <si>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</si>
  <si>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</si>
  <si>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</si>
  <si>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</si>
  <si>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</si>
  <si>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</si>
  <si>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</si>
  <si>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</si>
  <si>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</si>
  <si>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</si>
  <si>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</si>
  <si>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</si>
  <si>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</si>
  <si>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</si>
  <si>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</si>
  <si>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</si>
  <si>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</si>
  <si>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</si>
  <si>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</si>
  <si>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</si>
  <si>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</si>
  <si>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</si>
  <si>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</si>
  <si>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</si>
  <si>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</si>
  <si>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</si>
  <si>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</si>
  <si>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</si>
  <si>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</si>
  <si>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</si>
  <si>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</si>
  <si>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</si>
  <si>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</si>
  <si>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</si>
  <si>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</si>
  <si>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</si>
  <si>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</si>
  <si>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</si>
  <si>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</si>
  <si>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</si>
  <si>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</si>
  <si>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</si>
  <si>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</si>
  <si>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</si>
  <si>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</si>
  <si>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</si>
  <si>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</si>
  <si>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</si>
  <si>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</si>
  <si>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</si>
  <si>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</si>
  <si>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</si>
  <si>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</si>
  <si>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</si>
  <si>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</si>
  <si>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</si>
  <si>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</si>
  <si>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</si>
  <si>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</si>
  <si>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</si>
  <si>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</si>
  <si>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</si>
  <si>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</si>
  <si>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</si>
  <si>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</si>
  <si>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</si>
  <si>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</si>
  <si>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</si>
  <si>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</si>
  <si>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</si>
  <si>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</si>
  <si>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</si>
  <si>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</si>
  <si>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</si>
  <si>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</si>
  <si>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</si>
  <si>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</si>
  <si>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</si>
  <si>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</si>
  <si>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</si>
  <si>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</si>
  <si>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</si>
  <si>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</si>
  <si>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</si>
  <si>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</si>
  <si>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</si>
  <si>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</si>
  <si>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</si>
  <si>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</si>
  <si>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</si>
  <si>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</si>
  <si>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</si>
  <si>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</si>
  <si>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</si>
  <si>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</si>
  <si>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</si>
  <si>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</si>
  <si>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</si>
  <si>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</si>
  <si>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</si>
  <si>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</si>
  <si>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</si>
  <si>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</si>
  <si>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</si>
  <si>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</si>
  <si>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</si>
  <si>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</si>
  <si>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</si>
  <si>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</si>
  <si>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</si>
  <si>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</si>
  <si>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</si>
  <si>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</si>
  <si>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</si>
  <si>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</si>
  <si>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</si>
  <si>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</si>
  <si>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</si>
  <si>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</si>
  <si>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</si>
  <si>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</si>
  <si>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</si>
  <si>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</si>
  <si>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</si>
  <si>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</si>
  <si>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</si>
  <si>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</si>
  <si>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</si>
  <si>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</si>
  <si>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</si>
  <si>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</si>
  <si>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</si>
  <si>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</si>
  <si>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</si>
  <si>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</si>
  <si>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</si>
  <si>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</si>
  <si>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</si>
  <si>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</si>
  <si>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</si>
  <si>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</si>
  <si>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</si>
  <si>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</si>
  <si>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</si>
  <si>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</si>
  <si>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</si>
  <si>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</si>
  <si>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</si>
  <si>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</si>
  <si>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</si>
  <si>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</si>
  <si>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</si>
  <si>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</si>
  <si>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</si>
  <si>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</si>
  <si>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</si>
  <si>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</si>
  <si>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</si>
  <si>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</si>
  <si>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</si>
  <si>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</si>
  <si>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</si>
  <si>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</si>
  <si>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</si>
  <si>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</si>
  <si>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</si>
  <si>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</si>
  <si>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</si>
  <si>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</si>
  <si>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</si>
  <si>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</si>
  <si>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</si>
  <si>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</si>
  <si>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</si>
  <si>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</si>
  <si>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</si>
  <si>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</si>
  <si>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</si>
  <si>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</si>
  <si>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</si>
  <si>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</si>
  <si>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</si>
  <si>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</si>
  <si>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</si>
  <si>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</si>
  <si>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</si>
  <si>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</si>
  <si>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</si>
  <si>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</si>
  <si>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</si>
  <si>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</si>
  <si>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</si>
  <si>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</si>
  <si>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</si>
  <si>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</si>
  <si>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</si>
  <si>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</si>
  <si>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</si>
  <si>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</si>
  <si>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</si>
  <si>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</si>
  <si>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</si>
  <si>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</si>
  <si>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</si>
  <si>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</si>
  <si>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</si>
  <si>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</si>
  <si>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</si>
  <si>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</si>
  <si>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</si>
  <si>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</si>
  <si>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</si>
  <si>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</si>
  <si>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</si>
  <si>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</si>
  <si>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</si>
  <si>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</si>
  <si>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</si>
  <si>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</si>
  <si>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</si>
  <si>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</si>
  <si>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</si>
  <si>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</si>
  <si>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</si>
  <si>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</si>
  <si>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</si>
  <si>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</si>
  <si>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</si>
  <si>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</si>
  <si>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</si>
  <si>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</si>
  <si>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</si>
  <si>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</si>
  <si>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</si>
  <si>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</si>
  <si>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</si>
  <si>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</si>
  <si>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</si>
  <si>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</si>
  <si>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</si>
  <si>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</si>
  <si>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</si>
  <si>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</si>
  <si>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</si>
  <si>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</si>
  <si>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</si>
  <si>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</si>
  <si>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</si>
  <si>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</si>
  <si>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</si>
  <si>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</si>
  <si>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</si>
  <si>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</si>
  <si>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</si>
  <si>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</si>
  <si>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</si>
  <si>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</si>
  <si>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</si>
  <si>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</si>
  <si>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</si>
  <si>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</si>
  <si>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</si>
  <si>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</si>
  <si>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</si>
  <si>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</si>
  <si>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</si>
  <si>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</si>
  <si>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</si>
  <si>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</si>
  <si>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</si>
  <si>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</si>
  <si>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</si>
  <si>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</si>
  <si>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</si>
  <si>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</si>
  <si>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</si>
  <si>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</si>
  <si>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</si>
  <si>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</si>
  <si>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</si>
  <si>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</si>
  <si>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</si>
  <si>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</si>
  <si>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</si>
  <si>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</si>
  <si>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</si>
  <si>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</si>
  <si>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</si>
  <si>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</si>
  <si>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</si>
  <si>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</si>
  <si>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</si>
  <si>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</si>
  <si>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</si>
  <si>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</si>
  <si>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</si>
  <si>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</si>
  <si>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</si>
  <si>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</si>
  <si>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</si>
  <si>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</si>
  <si>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</si>
  <si>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</si>
  <si>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</si>
  <si>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</si>
  <si>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</si>
  <si>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</si>
  <si>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</si>
  <si>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</si>
  <si>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</si>
  <si>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</si>
  <si>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</si>
  <si>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</si>
  <si>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</si>
  <si>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</si>
  <si>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</si>
  <si>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</si>
  <si>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</si>
  <si>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</si>
  <si>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</si>
  <si>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</si>
  <si>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</si>
  <si>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</si>
  <si>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</si>
  <si>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</si>
  <si>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</si>
  <si>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</si>
  <si>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</si>
  <si>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</si>
  <si>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</si>
  <si>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</si>
  <si>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</si>
  <si>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</si>
  <si>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</si>
  <si>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</si>
  <si>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</si>
  <si>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</si>
  <si>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</si>
  <si>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</si>
  <si>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</si>
  <si>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</si>
  <si>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</si>
  <si>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</si>
  <si>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</si>
  <si>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</si>
  <si>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</si>
  <si>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</si>
  <si>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</si>
  <si>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</si>
  <si>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</si>
  <si>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</si>
  <si>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</si>
  <si>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</si>
  <si>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</si>
  <si>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</si>
  <si>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</si>
  <si>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</si>
  <si>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</si>
  <si>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</si>
  <si>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</si>
  <si>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</si>
  <si>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</si>
  <si>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</si>
  <si>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</si>
  <si>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</si>
  <si>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</si>
  <si>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</si>
  <si>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</si>
  <si>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</si>
  <si>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</si>
  <si>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</si>
  <si>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</si>
  <si>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</si>
  <si>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</si>
  <si>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</si>
  <si>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</si>
  <si>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</si>
  <si>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</si>
  <si>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</si>
  <si>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</si>
  <si>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</si>
  <si>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</si>
  <si>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</si>
  <si>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</si>
  <si>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</si>
  <si>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</si>
  <si>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</si>
  <si>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</si>
  <si>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</si>
  <si>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</si>
  <si>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</si>
  <si>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</si>
  <si>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</si>
  <si>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</si>
  <si>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</si>
  <si>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</si>
  <si>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</si>
  <si>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</si>
  <si>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</si>
  <si>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</si>
  <si>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</si>
  <si>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</si>
  <si>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</si>
  <si>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</si>
  <si>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</si>
  <si>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</si>
  <si>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</si>
  <si>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</si>
  <si>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</si>
  <si>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</si>
  <si>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</si>
  <si>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</si>
  <si>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</si>
  <si>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</si>
  <si>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</si>
  <si>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</si>
  <si>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</si>
  <si>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</si>
  <si>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</si>
  <si>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</si>
  <si>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</si>
  <si>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</si>
  <si>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</si>
  <si>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</si>
  <si>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</si>
  <si>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</si>
  <si>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</si>
  <si>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</si>
  <si>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</si>
  <si>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</si>
  <si>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</si>
  <si>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</si>
  <si>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</si>
  <si>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</si>
  <si>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</si>
  <si>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</si>
  <si>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</si>
  <si>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</si>
  <si>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</si>
  <si>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</si>
  <si>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</si>
  <si>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</si>
  <si>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</si>
  <si>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</si>
  <si>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</si>
  <si>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</si>
  <si>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</si>
  <si>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</si>
  <si>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</si>
  <si>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</si>
  <si>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</si>
  <si>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</si>
  <si>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</si>
  <si>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</si>
  <si>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</si>
  <si>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</si>
  <si>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</si>
  <si>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</si>
  <si>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</si>
  <si>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</si>
  <si>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</si>
  <si>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</si>
  <si>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</si>
  <si>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</si>
  <si>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</si>
  <si>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</si>
  <si>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</si>
  <si>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</si>
  <si>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</si>
  <si>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</si>
  <si>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</si>
  <si>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</si>
  <si>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</si>
  <si>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</si>
  <si>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</si>
  <si>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</si>
  <si>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</si>
  <si>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</si>
  <si>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</si>
  <si>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</si>
  <si>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</si>
  <si>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</si>
  <si>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</si>
  <si>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</si>
  <si>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</si>
  <si>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</si>
  <si>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</si>
  <si>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</si>
  <si>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</si>
  <si>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</si>
  <si>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</si>
  <si>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</si>
  <si>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</si>
  <si>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</si>
  <si>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</si>
  <si>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</si>
  <si>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</si>
  <si>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</si>
  <si>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</si>
  <si>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</si>
  <si>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</si>
  <si>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</si>
  <si>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</si>
  <si>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</si>
  <si>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</si>
  <si>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</si>
  <si>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</si>
  <si>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</si>
  <si>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</si>
  <si>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</si>
  <si>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</si>
  <si>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</si>
  <si>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</si>
  <si>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</si>
  <si>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</si>
  <si>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</si>
  <si>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</si>
  <si>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</si>
  <si>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</si>
  <si>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</si>
  <si>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</si>
  <si>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</si>
  <si>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</si>
  <si>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</si>
  <si>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</si>
  <si>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</si>
  <si>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</si>
  <si>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</si>
  <si>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</si>
  <si>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</si>
  <si>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</si>
  <si>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</si>
  <si>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</si>
  <si>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</si>
  <si>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</si>
  <si>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</si>
  <si>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</si>
  <si>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</si>
  <si>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</si>
  <si>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</si>
  <si>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</si>
  <si>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</si>
  <si>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</si>
  <si>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</si>
  <si>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</si>
  <si>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</si>
  <si>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</si>
  <si>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</si>
  <si>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</si>
  <si>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</si>
  <si>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</si>
  <si>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</si>
  <si>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</si>
  <si>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</si>
  <si>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</si>
  <si>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</si>
  <si>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</si>
  <si>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</si>
  <si>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</si>
  <si>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</si>
  <si>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</si>
  <si>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</si>
  <si>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</si>
  <si>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</si>
  <si>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</si>
  <si>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</si>
  <si>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</si>
  <si>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</si>
  <si>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</si>
  <si>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</si>
  <si>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</si>
  <si>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</si>
  <si>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</si>
  <si>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</si>
  <si>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</si>
  <si>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</si>
  <si>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</si>
  <si>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</si>
  <si>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</si>
  <si>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</si>
  <si>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</si>
  <si>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</si>
  <si>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</si>
  <si>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</si>
  <si>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</si>
  <si>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</si>
  <si>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</si>
  <si>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</si>
  <si>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</si>
  <si>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</si>
  <si>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</si>
  <si>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</si>
  <si>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</si>
  <si>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</si>
  <si>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</si>
  <si>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</si>
  <si>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</si>
  <si>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</si>
  <si>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</si>
  <si>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</si>
  <si>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</si>
  <si>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</si>
  <si>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</si>
  <si>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</si>
  <si>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</si>
  <si>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</si>
  <si>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</si>
  <si>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</si>
  <si>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</si>
  <si>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</si>
  <si>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</si>
  <si>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</si>
  <si>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</si>
  <si>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</si>
  <si>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</si>
  <si>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</si>
  <si>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</si>
  <si>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</si>
  <si>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</si>
  <si>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</si>
  <si>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</si>
  <si>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</si>
  <si>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</si>
  <si>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</si>
  <si>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</si>
  <si>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</si>
  <si>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</si>
  <si>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</si>
  <si>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</si>
  <si>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</si>
  <si>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</si>
  <si>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</si>
  <si>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</si>
  <si>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</si>
  <si>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</si>
  <si>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</si>
  <si>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</si>
  <si>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</si>
  <si>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</si>
  <si>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</si>
  <si>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</si>
  <si>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</si>
  <si>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</si>
  <si>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</si>
  <si>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</si>
  <si>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</si>
  <si>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</si>
  <si>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</si>
  <si>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</si>
  <si>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</si>
  <si>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</si>
  <si>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</si>
  <si>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</si>
  <si>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</si>
  <si>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</si>
  <si>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</si>
  <si>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</si>
  <si>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</si>
  <si>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</si>
  <si>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</si>
  <si>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</si>
  <si>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</si>
  <si>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</si>
  <si>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</si>
  <si>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</si>
  <si>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</si>
  <si>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</si>
  <si>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</si>
  <si>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</si>
  <si>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</si>
  <si>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</si>
  <si>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</si>
  <si>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</si>
  <si>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</si>
  <si>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</si>
  <si>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</si>
  <si>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</si>
  <si>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</si>
  <si>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</si>
  <si>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</si>
  <si>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</si>
  <si>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</si>
  <si>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</si>
  <si>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</si>
  <si>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</si>
  <si>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</si>
  <si>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</si>
  <si>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</si>
  <si>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</si>
  <si>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</si>
  <si>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</si>
  <si>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</si>
  <si>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</si>
  <si>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</si>
  <si>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</si>
  <si>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</si>
  <si>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</si>
  <si>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</si>
  <si>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</si>
  <si>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</si>
  <si>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</si>
  <si>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</si>
  <si>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</si>
  <si>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</si>
  <si>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</si>
  <si>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</si>
  <si>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</si>
  <si>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</si>
  <si>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</si>
  <si>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</si>
  <si>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</si>
  <si>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</si>
  <si>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</si>
  <si>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</si>
  <si>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</si>
  <si>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</si>
  <si>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</si>
  <si>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</si>
  <si>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</si>
  <si>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</si>
  <si>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</si>
  <si>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</si>
  <si>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</si>
  <si>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</si>
  <si>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</si>
  <si>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</si>
  <si>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</si>
  <si>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</si>
  <si>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</si>
  <si>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</si>
  <si>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</si>
  <si>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</si>
  <si>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</si>
  <si>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</si>
  <si>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</si>
  <si>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</si>
  <si>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</si>
  <si>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</si>
  <si>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</si>
  <si>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</si>
  <si>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</si>
  <si>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</si>
  <si>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</si>
  <si>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</si>
  <si>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</si>
  <si>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</si>
  <si>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</si>
  <si>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</si>
  <si>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</si>
  <si>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</si>
  <si>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</si>
  <si>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</si>
  <si>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</si>
  <si>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</si>
  <si>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</si>
  <si>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</si>
  <si>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</si>
  <si>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</si>
  <si>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</si>
  <si>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</si>
  <si>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</si>
  <si>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</si>
  <si>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</si>
  <si>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</si>
  <si>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</si>
  <si>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</si>
  <si>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</si>
  <si>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</si>
  <si>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</si>
  <si>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</si>
  <si>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</si>
  <si>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</si>
  <si>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</si>
  <si>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</si>
  <si>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</si>
  <si>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</si>
  <si>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</si>
  <si>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</si>
  <si>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</si>
  <si>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</si>
  <si>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</si>
  <si>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</si>
  <si>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</si>
  <si>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</si>
  <si>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</si>
  <si>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</si>
  <si>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</si>
  <si>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</si>
  <si>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</si>
  <si>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</si>
  <si>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</si>
  <si>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</si>
  <si>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</si>
  <si>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</si>
  <si>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</si>
  <si>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</si>
  <si>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</si>
  <si>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</si>
  <si>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</si>
  <si>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</si>
  <si>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</si>
  <si>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</si>
  <si>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</si>
  <si>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</si>
  <si>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</si>
  <si>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</si>
  <si>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</si>
  <si>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</si>
  <si>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</si>
  <si>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</si>
  <si>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</si>
  <si>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</si>
  <si>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</si>
  <si>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</si>
  <si>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</si>
  <si>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</si>
  <si>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</si>
  <si>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</si>
  <si>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</si>
  <si>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</si>
  <si>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</si>
  <si>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</si>
  <si>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</si>
  <si>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</si>
  <si>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</si>
  <si>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</si>
  <si>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</si>
  <si>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</si>
  <si>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</si>
  <si>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</si>
  <si>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</si>
  <si>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</si>
  <si>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</si>
  <si>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</si>
  <si>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</si>
  <si>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</si>
  <si>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</si>
  <si>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</si>
  <si>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</si>
  <si>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</si>
  <si>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</si>
  <si>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</si>
  <si>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</si>
  <si>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</si>
  <si>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</si>
  <si>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</si>
  <si>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</si>
  <si>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</si>
  <si>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</si>
  <si>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</si>
  <si>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</si>
  <si>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</si>
  <si>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</si>
  <si>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</si>
  <si>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</si>
  <si>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</si>
  <si>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</si>
  <si>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</si>
  <si>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</si>
  <si>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</si>
  <si>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</si>
  <si>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</si>
  <si>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</si>
  <si>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</si>
  <si>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</si>
  <si>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</si>
  <si>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</si>
  <si>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</si>
  <si>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</si>
  <si>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</si>
  <si>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</si>
  <si>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</si>
  <si>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</si>
  <si>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</si>
  <si>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</si>
  <si>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</si>
  <si>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</si>
  <si>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</si>
  <si>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</si>
  <si>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</si>
  <si>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</si>
  <si>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</si>
  <si>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</si>
  <si>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</si>
  <si>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</si>
  <si>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</si>
  <si>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</si>
  <si>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</si>
  <si>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</si>
  <si>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</si>
  <si>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</si>
  <si>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</si>
  <si>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</si>
  <si>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</si>
  <si>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</si>
  <si>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</si>
  <si>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</si>
  <si>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</si>
  <si>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</si>
  <si>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</si>
  <si>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</si>
  <si>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</si>
  <si>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</si>
  <si>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</si>
  <si>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</si>
  <si>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</si>
  <si>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</si>
  <si>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</si>
  <si>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</si>
  <si>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</si>
  <si>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</si>
  <si>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</si>
  <si>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</si>
  <si>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</si>
  <si>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</si>
  <si>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</si>
  <si>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</si>
  <si>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</si>
  <si>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</si>
  <si>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</si>
  <si>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</si>
  <si>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</si>
  <si>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</si>
  <si>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</si>
  <si>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</si>
  <si>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</si>
  <si>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</si>
  <si>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</si>
  <si>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</si>
  <si>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</si>
  <si>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</si>
  <si>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</si>
  <si>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</si>
  <si>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</si>
  <si>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</si>
  <si>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</si>
  <si>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</si>
  <si>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</si>
  <si>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</si>
  <si>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</si>
  <si>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</si>
  <si>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</si>
  <si>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</si>
  <si>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</si>
  <si>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</si>
  <si>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</si>
  <si>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</si>
  <si>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</si>
  <si>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</si>
  <si>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</si>
  <si>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</si>
  <si>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</si>
  <si>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</si>
  <si>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</si>
  <si>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</si>
  <si>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</si>
  <si>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</si>
  <si>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</si>
  <si>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</si>
  <si>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</si>
  <si>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</si>
  <si>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</si>
  <si>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</si>
  <si>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</si>
  <si>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</si>
  <si>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</si>
  <si>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</si>
  <si>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</si>
  <si>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</si>
  <si>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</si>
  <si>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</si>
  <si>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</si>
  <si>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</si>
  <si>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</si>
  <si>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</si>
  <si>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</si>
  <si>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</si>
  <si>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</si>
  <si>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</si>
  <si>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</si>
  <si>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</si>
  <si>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</si>
  <si>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</si>
  <si>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</si>
  <si>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</si>
  <si>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</si>
  <si>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</si>
  <si>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</si>
  <si>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</si>
  <si>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</si>
  <si>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</si>
  <si>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</si>
  <si>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</si>
  <si>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</si>
  <si>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</si>
  <si>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</si>
  <si>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</si>
  <si>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</si>
  <si>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</si>
  <si>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</si>
  <si>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</si>
  <si>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</si>
  <si>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</si>
  <si>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</si>
  <si>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</si>
  <si>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</si>
  <si>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</si>
  <si>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</si>
  <si>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</si>
  <si>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</si>
  <si>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</si>
  <si>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</si>
  <si>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</si>
  <si>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</si>
  <si>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</si>
  <si>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</si>
  <si>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</si>
  <si>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</si>
  <si>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</si>
  <si>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</si>
  <si>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</si>
  <si>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</si>
  <si>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</si>
  <si>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</si>
  <si>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</si>
  <si>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</si>
  <si>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</si>
  <si>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</si>
  <si>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</si>
  <si>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</si>
  <si>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</si>
  <si>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</si>
  <si>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</si>
  <si>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</si>
  <si>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</si>
  <si>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</si>
  <si>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</si>
  <si>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</si>
  <si>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</si>
  <si>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</si>
  <si>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</si>
  <si>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</si>
  <si>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</si>
  <si>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</si>
  <si>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</si>
  <si>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</si>
  <si>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</si>
  <si>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</si>
  <si>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</si>
  <si>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</si>
  <si>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</si>
  <si>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</si>
  <si>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</si>
  <si>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</si>
  <si>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</si>
  <si>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</si>
  <si>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</si>
  <si>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</si>
  <si>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</si>
  <si>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</si>
  <si>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</si>
  <si>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</si>
  <si>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</si>
  <si>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</si>
  <si>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</si>
  <si>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</si>
  <si>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</si>
  <si>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</si>
  <si>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</si>
  <si>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</si>
  <si>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</si>
  <si>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</si>
  <si>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</si>
  <si>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</si>
  <si>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</si>
  <si>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</si>
  <si>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</si>
  <si>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</si>
  <si>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</si>
  <si>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</si>
  <si>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</si>
  <si>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</si>
  <si>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</si>
  <si>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</si>
  <si>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</si>
  <si>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</si>
  <si>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</si>
  <si>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</si>
  <si>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</si>
  <si>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</si>
  <si>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</si>
  <si>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</si>
  <si>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</si>
  <si>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</si>
  <si>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</si>
  <si>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</si>
  <si>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</si>
  <si>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</si>
  <si>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</si>
  <si>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</si>
  <si>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</si>
  <si>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</si>
  <si>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</si>
  <si>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</si>
  <si>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</si>
  <si>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</si>
  <si>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</si>
  <si>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</si>
  <si>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</si>
  <si>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</si>
  <si>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</si>
  <si>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</si>
  <si>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</si>
  <si>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</si>
  <si>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</si>
  <si>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</si>
  <si>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</si>
  <si>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</si>
  <si>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</si>
  <si>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</si>
  <si>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</si>
  <si>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</si>
  <si>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</si>
  <si>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</si>
  <si>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</si>
  <si>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</si>
  <si>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</si>
  <si>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</si>
  <si>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</si>
  <si>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</si>
  <si>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</si>
  <si>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</si>
  <si>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</si>
  <si>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</si>
  <si>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</si>
  <si>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</si>
  <si>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</si>
  <si>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</si>
  <si>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</si>
  <si>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</si>
  <si>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</si>
  <si>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</si>
  <si>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</si>
  <si>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</si>
  <si>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</si>
  <si>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</si>
  <si>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</si>
  <si>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</si>
  <si>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</si>
  <si>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</si>
  <si>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</si>
  <si>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</si>
  <si>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</si>
  <si>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</si>
  <si>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</si>
  <si>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</si>
  <si>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</si>
  <si>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</si>
  <si>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</si>
  <si>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</si>
  <si>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</si>
  <si>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</si>
  <si>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</si>
  <si>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</si>
  <si>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</si>
  <si>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</si>
  <si>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</si>
  <si>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</si>
  <si>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</si>
  <si>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</si>
  <si>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</si>
  <si>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</si>
  <si>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</si>
  <si>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</si>
  <si>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</si>
  <si>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</si>
  <si>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</si>
  <si>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</si>
  <si>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</si>
  <si>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</si>
  <si>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</si>
  <si>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</si>
  <si>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</si>
  <si>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</si>
  <si>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</si>
  <si>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</si>
  <si>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</si>
  <si>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</si>
  <si>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</si>
  <si>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</si>
  <si>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</si>
  <si>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</si>
  <si>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</si>
  <si>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</si>
  <si>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</si>
  <si>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</si>
  <si>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</si>
  <si>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</si>
  <si>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</si>
  <si>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</si>
  <si>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</si>
  <si>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</si>
  <si>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</si>
  <si>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</si>
  <si>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</si>
  <si>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</si>
  <si>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</si>
  <si>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</si>
  <si>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</si>
  <si>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</si>
  <si>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</si>
  <si>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</si>
  <si>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</si>
  <si>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</si>
  <si>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</si>
  <si>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</si>
  <si>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</si>
  <si>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</si>
  <si>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</si>
  <si>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</si>
  <si>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</si>
  <si>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</si>
  <si>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</si>
  <si>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</si>
  <si>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</si>
  <si>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</si>
  <si>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</si>
  <si>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</si>
  <si>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</si>
  <si>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</si>
  <si>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</si>
  <si>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</si>
  <si>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</si>
  <si>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</si>
  <si>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</si>
  <si>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</si>
  <si>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</si>
  <si>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</si>
  <si>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</si>
  <si>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</si>
  <si>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</si>
  <si>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</si>
  <si>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</si>
  <si>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</si>
  <si>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</si>
  <si>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</si>
  <si>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</si>
  <si>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</si>
  <si>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</si>
  <si>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</si>
  <si>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</si>
  <si>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</si>
  <si>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</si>
  <si>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</si>
  <si>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</si>
  <si>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</si>
  <si>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</si>
  <si>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</si>
  <si>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</si>
  <si>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</si>
  <si>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</si>
  <si>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</si>
  <si>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</si>
  <si>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</si>
  <si>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</si>
  <si>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</si>
  <si>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</si>
  <si>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</si>
  <si>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</si>
  <si>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</si>
  <si>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</si>
  <si>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</si>
  <si>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</si>
  <si>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</si>
  <si>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</si>
  <si>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</si>
  <si>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</si>
  <si>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</si>
  <si>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</si>
  <si>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</si>
  <si>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</si>
  <si>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</si>
  <si>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</si>
  <si>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</si>
  <si>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</si>
  <si>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</si>
  <si>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</si>
  <si>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</si>
  <si>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</si>
  <si>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</si>
  <si>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</si>
  <si>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</si>
  <si>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</si>
  <si>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</si>
  <si>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</si>
  <si>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</si>
  <si>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</si>
  <si>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</si>
  <si>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</si>
  <si>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</si>
  <si>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</si>
  <si>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</si>
  <si>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</si>
  <si>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</si>
  <si>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</si>
  <si>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</si>
  <si>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</si>
  <si>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</si>
  <si>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</si>
  <si>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</si>
  <si>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</si>
  <si>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</si>
  <si>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</si>
  <si>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</si>
  <si>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</si>
  <si>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</si>
  <si>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</si>
  <si>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</si>
  <si>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</si>
  <si>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</si>
  <si>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</si>
  <si>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</si>
  <si>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</si>
  <si>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</si>
  <si>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</si>
  <si>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</si>
  <si>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</si>
  <si>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</si>
  <si>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</si>
  <si>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</si>
  <si>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</si>
  <si>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</si>
  <si>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</si>
  <si>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</si>
  <si>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</si>
  <si>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</si>
  <si>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</si>
  <si>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</si>
  <si>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</si>
  <si>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</si>
  <si>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</si>
  <si>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</si>
  <si>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</si>
  <si>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</si>
  <si>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</si>
  <si>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</si>
  <si>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</si>
  <si>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</si>
  <si>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</si>
  <si>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</si>
  <si>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</si>
  <si>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</si>
  <si>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</si>
  <si>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</si>
  <si>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</si>
  <si>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</si>
  <si>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</si>
  <si>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</si>
  <si>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</si>
  <si>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</si>
  <si>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</si>
  <si>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</si>
  <si>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</si>
  <si>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</si>
  <si>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</si>
  <si>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</si>
  <si>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</si>
  <si>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</si>
  <si>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</si>
  <si>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</si>
  <si>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</si>
  <si>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</si>
  <si>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</si>
  <si>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</si>
  <si>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</si>
  <si>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</si>
  <si>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</si>
  <si>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</si>
  <si>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</si>
  <si>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</si>
  <si>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</si>
  <si>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</si>
  <si>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</si>
  <si>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</si>
  <si>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</si>
  <si>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</si>
  <si>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</si>
  <si>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</si>
  <si>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</si>
  <si>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</si>
  <si>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</si>
  <si>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</si>
  <si>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</si>
  <si>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</si>
  <si>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</si>
  <si>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</si>
  <si>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</si>
  <si>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</si>
  <si>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</si>
  <si>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</si>
  <si>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</si>
  <si>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</si>
  <si>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</si>
  <si>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</si>
  <si>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</si>
  <si>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</si>
  <si>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</si>
  <si>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</si>
  <si>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</si>
  <si>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</si>
  <si>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</si>
  <si>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</si>
  <si>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</si>
  <si>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</si>
  <si>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</si>
  <si>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</si>
  <si>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</si>
  <si>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</si>
  <si>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</si>
  <si>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</si>
  <si>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</si>
  <si>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</si>
  <si>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</si>
  <si>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</si>
  <si>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</si>
  <si>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</si>
  <si>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</si>
  <si>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</si>
  <si>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</si>
  <si>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</si>
  <si>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</si>
  <si>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</si>
  <si>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</si>
  <si>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</si>
  <si>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</si>
  <si>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</si>
  <si>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</si>
  <si>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</si>
  <si>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</si>
  <si>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</si>
  <si>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</si>
  <si>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</si>
  <si>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</si>
  <si>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</si>
  <si>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</si>
  <si>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</si>
  <si>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</si>
  <si>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</si>
  <si>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</si>
  <si>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</si>
  <si>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</si>
  <si>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</si>
  <si>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</si>
  <si>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</si>
  <si>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</si>
  <si>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</si>
  <si>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</si>
  <si>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</si>
  <si>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</si>
  <si>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</si>
  <si>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</si>
  <si>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</si>
  <si>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</si>
  <si>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</si>
  <si>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</si>
  <si>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</si>
  <si>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</si>
  <si>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</si>
  <si>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</si>
  <si>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</si>
  <si>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</si>
  <si>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</si>
  <si>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</si>
  <si>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</si>
  <si>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</si>
  <si>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</si>
  <si>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</si>
  <si>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</si>
  <si>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</si>
  <si>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</si>
  <si>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</si>
  <si>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</si>
  <si>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</si>
  <si>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</si>
  <si>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</si>
  <si>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</si>
  <si>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</si>
  <si>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</si>
  <si>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</si>
  <si>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</si>
  <si>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</si>
  <si>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</si>
  <si>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</si>
  <si>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</si>
  <si>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</si>
  <si>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</si>
  <si>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</si>
  <si>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</si>
  <si>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</si>
  <si>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</si>
  <si>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</si>
  <si>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</si>
  <si>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</si>
  <si>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</si>
  <si>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</si>
  <si>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</si>
  <si>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</si>
  <si>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</si>
  <si>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</si>
  <si>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</si>
  <si>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</si>
  <si>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</si>
  <si>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</si>
  <si>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</si>
  <si>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</si>
  <si>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</si>
  <si>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</si>
  <si>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</si>
  <si>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</si>
  <si>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</si>
  <si>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</si>
  <si>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</si>
  <si>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</si>
  <si>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</si>
  <si>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</si>
  <si>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</si>
  <si>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</si>
  <si>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</si>
  <si>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</si>
  <si>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</si>
  <si>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</si>
  <si>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</si>
  <si>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</si>
  <si>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</si>
  <si>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</si>
  <si>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</si>
  <si>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</si>
  <si>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</si>
  <si>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</si>
  <si>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</si>
  <si>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</si>
  <si>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</si>
  <si>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</si>
  <si>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</si>
  <si>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</si>
  <si>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</si>
  <si>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</si>
  <si>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</si>
  <si>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</si>
  <si>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</si>
  <si>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</si>
  <si>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</si>
  <si>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</si>
  <si>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</si>
  <si>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</si>
  <si>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</si>
  <si>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</si>
  <si>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</si>
  <si>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</si>
  <si>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</si>
  <si>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</si>
  <si>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</si>
  <si>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</si>
  <si>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</si>
  <si>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</si>
  <si>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</si>
  <si>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</si>
  <si>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</si>
  <si>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</si>
  <si>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</si>
  <si>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</si>
  <si>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</si>
  <si>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</si>
  <si>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</si>
  <si>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</si>
  <si>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</si>
  <si>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</si>
  <si>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</si>
  <si>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</si>
  <si>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</si>
  <si>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</si>
  <si>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</si>
  <si>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</si>
  <si>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</si>
  <si>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</si>
  <si>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</si>
  <si>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</si>
  <si>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</si>
  <si>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</si>
  <si>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</si>
  <si>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</si>
  <si>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</si>
  <si>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</si>
  <si>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</si>
  <si>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</si>
  <si>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</si>
  <si>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</si>
  <si>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</si>
  <si>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</si>
  <si>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</si>
  <si>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</si>
  <si>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</si>
  <si>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</si>
  <si>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</si>
  <si>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</si>
  <si>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</si>
  <si>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</si>
  <si>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</si>
  <si>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</si>
  <si>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</si>
  <si>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</si>
  <si>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</si>
  <si>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</si>
  <si>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</si>
  <si>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</si>
  <si>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</si>
  <si>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</si>
  <si>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</si>
  <si>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</si>
  <si>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</si>
  <si>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</si>
  <si>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</si>
  <si>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</si>
  <si>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</si>
  <si>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</si>
  <si>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</si>
  <si>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</si>
  <si>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</si>
  <si>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</si>
  <si>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</si>
  <si>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</si>
  <si>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</si>
  <si>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</si>
  <si>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</si>
  <si>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</si>
  <si>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</si>
  <si>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</si>
  <si>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</si>
  <si>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</si>
  <si>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</si>
  <si>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</si>
  <si>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</si>
  <si>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</si>
  <si>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</si>
  <si>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</si>
  <si>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</si>
  <si>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</si>
  <si>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</si>
  <si>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</si>
  <si>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</si>
  <si>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</si>
  <si>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</si>
  <si>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</si>
  <si>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</si>
  <si>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</si>
  <si>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</si>
  <si>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</si>
  <si>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</si>
  <si>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</si>
  <si>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</si>
  <si>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</si>
  <si>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</si>
  <si>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</si>
  <si>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</si>
  <si>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</si>
  <si>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</si>
  <si>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</si>
  <si>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</si>
  <si>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</si>
  <si>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</si>
  <si>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</si>
  <si>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</si>
  <si>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</si>
  <si>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</si>
  <si>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</si>
  <si>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</si>
  <si>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</si>
  <si>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</si>
  <si>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</si>
  <si>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</si>
  <si>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</si>
  <si>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</si>
  <si>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</si>
  <si>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</si>
  <si>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</si>
  <si>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</si>
  <si>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</si>
  <si>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</si>
  <si>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</si>
  <si>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</si>
  <si>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</si>
  <si>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</si>
  <si>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</si>
  <si>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</si>
  <si>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</si>
  <si>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</si>
  <si>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</si>
  <si>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</si>
  <si>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</si>
  <si>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</si>
  <si>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</si>
  <si>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</si>
  <si>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</si>
  <si>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</si>
  <si>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</si>
  <si>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</si>
  <si>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</si>
  <si>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</si>
  <si>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</si>
  <si>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</si>
  <si>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</si>
  <si>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</si>
  <si>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</si>
  <si>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</si>
  <si>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</si>
  <si>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</si>
  <si>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</si>
  <si>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</si>
  <si>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</si>
  <si>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</si>
  <si>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</si>
  <si>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</si>
  <si>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</si>
  <si>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</si>
  <si>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</si>
  <si>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</si>
  <si>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</si>
  <si>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</si>
  <si>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</si>
  <si>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</si>
  <si>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</si>
  <si>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</si>
  <si>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</si>
  <si>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</si>
  <si>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</si>
  <si>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</si>
  <si>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</si>
  <si>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</si>
  <si>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</si>
  <si>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</si>
  <si>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</si>
  <si>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</si>
  <si>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</si>
  <si>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</si>
  <si>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</si>
  <si>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</si>
  <si>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</si>
  <si>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</si>
  <si>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</si>
  <si>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</si>
  <si>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</si>
  <si>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</si>
  <si>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</si>
  <si>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</si>
  <si>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</si>
  <si>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</si>
  <si>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</si>
  <si>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</si>
  <si>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</si>
  <si>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</si>
  <si>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</si>
  <si>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</si>
  <si>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</si>
  <si>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</si>
  <si>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</si>
  <si>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</si>
  <si>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</si>
  <si>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</si>
  <si>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</si>
  <si>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</si>
  <si>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</si>
  <si>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</si>
  <si>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</si>
  <si>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</si>
  <si>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</si>
  <si>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</si>
  <si>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</si>
  <si>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</si>
  <si>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</si>
  <si>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</si>
  <si>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</si>
  <si>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</si>
  <si>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</si>
  <si>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</si>
  <si>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</si>
  <si>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</si>
  <si>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</si>
  <si>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</si>
  <si>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</si>
  <si>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</si>
  <si>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</si>
  <si>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</si>
  <si>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</si>
  <si>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</si>
  <si>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</si>
  <si>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</si>
  <si>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</si>
  <si>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</si>
  <si>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</si>
  <si>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</si>
  <si>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</si>
  <si>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</si>
  <si>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</si>
  <si>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</si>
  <si>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</si>
  <si>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</si>
  <si>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</si>
  <si>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</si>
  <si>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</si>
  <si>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</si>
  <si>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</si>
  <si>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</si>
  <si>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</si>
  <si>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</si>
  <si>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</si>
  <si>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</si>
  <si>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</si>
  <si>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</si>
  <si>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</si>
  <si>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</si>
  <si>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</si>
  <si>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</si>
  <si>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</si>
  <si>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</si>
  <si>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</si>
  <si>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</si>
  <si>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</si>
  <si>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</si>
  <si>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</si>
  <si>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</si>
  <si>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</si>
  <si>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</si>
  <si>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</si>
  <si>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</si>
  <si>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</si>
  <si>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</si>
  <si>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</si>
  <si>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</si>
  <si>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</si>
  <si>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</si>
  <si>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</si>
  <si>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</si>
  <si>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</si>
  <si>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</si>
  <si>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</si>
  <si>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</si>
  <si>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</si>
  <si>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</si>
  <si>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</si>
  <si>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</si>
  <si>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</si>
  <si>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</si>
  <si>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</si>
  <si>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</si>
  <si>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</si>
  <si>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</si>
  <si>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</si>
  <si>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</si>
  <si>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</si>
  <si>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</si>
  <si>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</si>
  <si>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</si>
  <si>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</si>
  <si>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</si>
  <si>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</si>
  <si>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</si>
  <si>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</si>
  <si>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</si>
  <si>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</si>
  <si>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</si>
  <si>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</si>
  <si>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</si>
  <si>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</si>
  <si>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</si>
  <si>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</si>
  <si>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</si>
  <si>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</si>
  <si>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</si>
  <si>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</si>
  <si>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</si>
  <si>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</si>
  <si>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</si>
  <si>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</si>
  <si>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</si>
  <si>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</si>
  <si>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</si>
  <si>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</si>
  <si>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</si>
  <si>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</si>
  <si>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</si>
  <si>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</si>
  <si>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</si>
  <si>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</si>
  <si>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</si>
  <si>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</si>
  <si>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</si>
  <si>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</si>
  <si>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</si>
  <si>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</si>
  <si>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</si>
  <si>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</si>
  <si>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</si>
  <si>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</si>
  <si>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</si>
  <si>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</si>
  <si>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</si>
  <si>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</si>
  <si>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</si>
  <si>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</si>
  <si>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</si>
  <si>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</si>
  <si>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</si>
  <si>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</si>
  <si>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</si>
  <si>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</si>
  <si>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</si>
  <si>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</si>
  <si>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</si>
  <si>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</si>
  <si>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</si>
  <si>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</si>
  <si>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</si>
  <si>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</si>
  <si>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</si>
  <si>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</si>
  <si>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</si>
  <si>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</si>
  <si>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</si>
  <si>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</si>
  <si>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</si>
  <si>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</si>
  <si>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</si>
  <si>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</si>
  <si>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</si>
  <si>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</si>
  <si>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</si>
  <si>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</si>
  <si>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</si>
  <si>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</si>
  <si>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</si>
  <si>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</si>
  <si>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</si>
  <si>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</si>
  <si>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</si>
  <si>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</si>
  <si>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</si>
  <si>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</si>
  <si>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</si>
  <si>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</si>
  <si>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</si>
  <si>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</si>
  <si>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</si>
  <si>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</si>
  <si>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</si>
  <si>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</si>
  <si>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</si>
  <si>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</si>
  <si>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</si>
  <si>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</si>
  <si>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</si>
  <si>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</si>
  <si>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</si>
  <si>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</si>
  <si>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</si>
  <si>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</si>
  <si>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</si>
  <si>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</si>
  <si>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</si>
  <si>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</si>
  <si>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</si>
  <si>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</si>
  <si>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</si>
  <si>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</si>
  <si>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</si>
  <si>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</si>
  <si>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</si>
  <si>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</si>
  <si>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</si>
  <si>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</si>
  <si>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</si>
  <si>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</si>
  <si>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</si>
  <si>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</si>
  <si>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</si>
  <si>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</si>
  <si>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</si>
  <si>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</si>
  <si>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</si>
  <si>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</si>
  <si>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</si>
  <si>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</si>
  <si>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</si>
  <si>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</si>
  <si>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</si>
  <si>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</si>
  <si>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</si>
  <si>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</si>
  <si>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</si>
  <si>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</si>
  <si>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</si>
  <si>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</si>
  <si>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</si>
  <si>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</si>
  <si>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</si>
  <si>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</si>
  <si>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</si>
  <si>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</si>
  <si>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</si>
  <si>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</si>
  <si>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</si>
  <si>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</si>
  <si>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</si>
  <si>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</si>
  <si>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</si>
  <si>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</si>
  <si>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</si>
  <si>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</si>
  <si>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</si>
  <si>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</si>
  <si>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</si>
  <si>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</si>
  <si>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</si>
  <si>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</si>
  <si>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</si>
  <si>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</si>
  <si>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</si>
  <si>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</si>
  <si>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</si>
  <si>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</si>
  <si>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</si>
  <si>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</si>
  <si>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</si>
  <si>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</si>
  <si>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</si>
  <si>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</si>
  <si>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</si>
  <si>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</si>
  <si>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</si>
  <si>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</si>
  <si>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</si>
  <si>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</si>
  <si>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</si>
  <si>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</si>
  <si>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</si>
  <si>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</si>
  <si>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</si>
  <si>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</si>
  <si>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</si>
  <si>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</si>
  <si>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</si>
  <si>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</si>
  <si>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</si>
  <si>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</si>
  <si>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</si>
  <si>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</si>
  <si>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</si>
  <si>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</si>
  <si>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</si>
  <si>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</si>
  <si>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</si>
  <si>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</si>
  <si>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</si>
  <si>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</si>
  <si>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</si>
  <si>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</si>
  <si>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</si>
  <si>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</si>
  <si>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</si>
  <si>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</si>
  <si>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</si>
  <si>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</si>
  <si>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</si>
  <si>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</si>
  <si>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</si>
  <si>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</si>
  <si>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</si>
  <si>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</si>
  <si>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</si>
  <si>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</si>
  <si>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</si>
  <si>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</si>
  <si>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</si>
  <si>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</si>
  <si>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</si>
  <si>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</si>
  <si>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</si>
  <si>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</si>
  <si>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</si>
  <si>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</si>
  <si>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</si>
  <si>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</si>
  <si>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</si>
  <si>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</si>
  <si>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</si>
  <si>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</si>
  <si>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</si>
  <si>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</si>
  <si>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</si>
  <si>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</si>
  <si>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</si>
  <si>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</si>
  <si>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</si>
  <si>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</si>
  <si>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</si>
  <si>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</si>
  <si>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</si>
  <si>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</si>
  <si>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</si>
  <si>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</si>
  <si>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</si>
  <si>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</si>
  <si>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</si>
  <si>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</si>
  <si>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</si>
  <si>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</si>
  <si>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</si>
  <si>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</si>
  <si>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</si>
  <si>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</si>
  <si>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</si>
  <si>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</si>
  <si>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</si>
  <si>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</si>
  <si>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</si>
  <si>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</si>
  <si>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</si>
  <si>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</si>
  <si>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</si>
  <si>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</si>
  <si>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</si>
  <si>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</si>
  <si>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</si>
  <si>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</si>
  <si>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</si>
  <si>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</si>
  <si>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</si>
  <si>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</si>
  <si>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</si>
  <si>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</si>
  <si>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</si>
  <si>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</si>
  <si>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</si>
  <si>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</si>
  <si>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</si>
  <si>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</si>
  <si>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</si>
  <si>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</si>
  <si>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</si>
  <si>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</si>
  <si>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</si>
  <si>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</si>
  <si>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</si>
  <si>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</si>
  <si>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</si>
  <si>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</si>
  <si>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</si>
  <si>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</si>
  <si>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</si>
  <si>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</si>
  <si>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</si>
  <si>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</si>
  <si>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</si>
  <si>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</si>
  <si>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</si>
  <si>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</si>
  <si>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</si>
  <si>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</si>
  <si>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</si>
  <si>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</si>
  <si>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</si>
  <si>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</si>
  <si>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</si>
  <si>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</si>
  <si>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</si>
  <si>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</si>
  <si>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</si>
  <si>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</si>
  <si>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</si>
  <si>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</si>
  <si>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</si>
  <si>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</si>
  <si>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</si>
  <si>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</si>
  <si>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</si>
  <si>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</si>
  <si>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</si>
  <si>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</si>
  <si>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</si>
  <si>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</si>
  <si>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</si>
  <si>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</si>
  <si>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</si>
  <si>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</si>
  <si>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</si>
  <si>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</si>
  <si>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</si>
  <si>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</si>
  <si>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</si>
  <si>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</si>
  <si>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</si>
  <si>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</si>
  <si>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</si>
  <si>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</si>
  <si>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</si>
  <si>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</si>
  <si>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</si>
  <si>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</si>
  <si>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</si>
  <si>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</si>
  <si>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</si>
  <si>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</si>
  <si>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</si>
  <si>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</si>
  <si>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</si>
  <si>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</si>
  <si>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</si>
  <si>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</si>
  <si>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</si>
  <si>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</si>
  <si>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</si>
  <si>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</si>
  <si>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</si>
  <si>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</si>
  <si>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</si>
  <si>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</si>
  <si>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</si>
  <si>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</si>
  <si>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</si>
  <si>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</si>
  <si>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</si>
  <si>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</si>
  <si>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</si>
  <si>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</si>
  <si>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</si>
  <si>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</si>
  <si>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</si>
  <si>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</si>
  <si>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</si>
  <si>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</si>
  <si>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</si>
  <si>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</si>
  <si>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</si>
  <si>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</si>
  <si>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</si>
  <si>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</si>
  <si>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</si>
  <si>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</si>
  <si>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</si>
  <si>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</si>
  <si>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</si>
  <si>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</si>
  <si>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</si>
  <si>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</si>
  <si>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</si>
  <si>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</si>
  <si>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</si>
  <si>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</si>
  <si>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</si>
  <si>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</si>
  <si>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</si>
  <si>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</si>
  <si>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</si>
  <si>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</si>
  <si>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</si>
  <si>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</si>
  <si>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</si>
  <si>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</si>
  <si>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</si>
  <si>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</si>
  <si>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</si>
  <si>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</si>
  <si>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</si>
  <si>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</si>
  <si>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</si>
  <si>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</si>
  <si>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</si>
  <si>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</si>
  <si>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</si>
  <si>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</si>
  <si>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</si>
  <si>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</si>
  <si>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</si>
  <si>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</si>
  <si>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</si>
  <si>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</si>
  <si>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</si>
  <si>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</si>
  <si>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</si>
  <si>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</si>
  <si>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</si>
  <si>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</si>
  <si>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</si>
  <si>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</si>
  <si>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</si>
  <si>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</si>
  <si>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</si>
  <si>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</si>
  <si>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</si>
  <si>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</si>
  <si>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</si>
  <si>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</si>
  <si>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</si>
  <si>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</si>
  <si>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</si>
  <si>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</si>
  <si>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</si>
  <si>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</si>
  <si>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</si>
  <si>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</si>
  <si>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</si>
  <si>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</si>
  <si>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</si>
  <si>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</si>
  <si>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</si>
  <si>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</si>
  <si>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</si>
  <si>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</si>
  <si>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</si>
  <si>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</si>
  <si>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</si>
  <si>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</si>
  <si>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</si>
  <si>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</si>
  <si>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</si>
  <si>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</si>
  <si>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</si>
  <si>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</si>
  <si>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</si>
  <si>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</si>
  <si>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</si>
  <si>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</si>
  <si>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</si>
  <si>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</si>
  <si>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</si>
  <si>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</si>
  <si>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</si>
  <si>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</si>
  <si>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</si>
  <si>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</si>
  <si>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</si>
  <si>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</si>
  <si>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</si>
  <si>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</si>
  <si>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</si>
  <si>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</si>
  <si>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</si>
  <si>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</si>
  <si>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</si>
  <si>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</si>
  <si>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</si>
  <si>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</si>
  <si>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</si>
  <si>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</si>
  <si>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</si>
  <si>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</si>
  <si>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</si>
  <si>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</si>
  <si>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</si>
  <si>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</si>
  <si>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</si>
  <si>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</si>
  <si>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</si>
  <si>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</si>
  <si>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</si>
  <si>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</si>
  <si>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</si>
  <si>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</si>
  <si>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</si>
  <si>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</si>
  <si>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</si>
  <si>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</si>
  <si>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</si>
  <si>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</si>
  <si>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</si>
  <si>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</si>
  <si>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</si>
  <si>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</si>
  <si>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</si>
  <si>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</si>
  <si>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</si>
  <si>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</si>
  <si>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</si>
  <si>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</si>
  <si>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</si>
  <si>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</si>
  <si>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</si>
  <si>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</si>
  <si>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</si>
  <si>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</si>
  <si>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</si>
  <si>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</si>
  <si>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</si>
  <si>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</si>
  <si>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</si>
  <si>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</si>
  <si>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</si>
  <si>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</si>
  <si>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</si>
  <si>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</si>
  <si>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</si>
  <si>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</si>
  <si>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</si>
  <si>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</si>
  <si>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</si>
  <si>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</si>
  <si>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</si>
  <si>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</si>
  <si>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</si>
  <si>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</si>
  <si>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</si>
  <si>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</si>
  <si>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</si>
  <si>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</si>
  <si>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</si>
  <si>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</si>
  <si>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</si>
  <si>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</si>
  <si>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</si>
  <si>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</si>
  <si>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</si>
  <si>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</si>
  <si>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</si>
  <si>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</si>
  <si>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</si>
  <si>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</si>
  <si>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</si>
  <si>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</si>
  <si>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</si>
  <si>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</si>
  <si>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</si>
  <si>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</si>
  <si>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</si>
  <si>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</si>
  <si>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</si>
  <si>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</si>
  <si>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</si>
  <si>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</si>
  <si>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</si>
  <si>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</si>
  <si>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</si>
  <si>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</si>
  <si>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</si>
  <si>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</si>
  <si>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</si>
  <si>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</si>
  <si>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</si>
  <si>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</si>
  <si>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</si>
  <si>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</si>
  <si>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</si>
  <si>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</si>
  <si>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</si>
  <si>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</si>
  <si>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</si>
  <si>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</si>
  <si>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</si>
  <si>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</si>
  <si>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</si>
  <si>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</si>
  <si>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</si>
  <si>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</si>
  <si>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</si>
  <si>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</si>
  <si>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</si>
  <si>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</si>
  <si>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</si>
  <si>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</si>
  <si>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</si>
  <si>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</si>
  <si>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</si>
  <si>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</si>
  <si>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</si>
  <si>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</si>
  <si>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</si>
  <si>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</si>
  <si>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</si>
  <si>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</si>
  <si>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</si>
  <si>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</si>
  <si>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</si>
  <si>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</si>
  <si>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</si>
  <si>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</si>
  <si>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</si>
  <si>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</si>
  <si>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</si>
  <si>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</si>
  <si>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</si>
  <si>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</si>
  <si>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</si>
  <si>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</si>
  <si>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</si>
  <si>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</si>
  <si>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</si>
  <si>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</si>
  <si>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</si>
  <si>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</si>
  <si>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</si>
  <si>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</si>
  <si>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</si>
  <si>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</si>
  <si>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</si>
  <si>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</si>
  <si>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</si>
  <si>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</si>
  <si>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</si>
  <si>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</si>
  <si>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</si>
  <si>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</si>
  <si>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</si>
  <si>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</si>
  <si>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</si>
  <si>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</si>
  <si>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</si>
  <si>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</si>
  <si>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</si>
  <si>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</si>
  <si>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</si>
  <si>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</si>
  <si>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</si>
  <si>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</si>
  <si>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</si>
  <si>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</si>
  <si>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</si>
  <si>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</si>
  <si>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</si>
  <si>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</si>
  <si>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</si>
  <si>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</si>
  <si>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</si>
  <si>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</si>
  <si>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</si>
  <si>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</si>
  <si>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</si>
  <si>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</si>
  <si>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</si>
  <si>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</si>
  <si>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</si>
  <si>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</si>
  <si>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</si>
  <si>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</si>
  <si>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</si>
  <si>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</si>
  <si>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</si>
  <si>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</si>
  <si>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</si>
  <si>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</si>
  <si>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</si>
  <si>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</si>
  <si>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</si>
  <si>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</si>
  <si>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</si>
  <si>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</si>
  <si>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</si>
  <si>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</si>
  <si>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</si>
  <si>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</si>
  <si>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</si>
  <si>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</si>
  <si>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</si>
  <si>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</si>
  <si>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</si>
  <si>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</si>
  <si>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</si>
  <si>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</si>
  <si>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</si>
  <si>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</si>
  <si>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</si>
  <si>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</si>
  <si>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</si>
  <si>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</si>
  <si>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</si>
  <si>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</si>
  <si>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</si>
  <si>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</si>
  <si>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</si>
  <si>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</si>
  <si>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</si>
  <si>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</si>
  <si>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</si>
  <si>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</si>
  <si>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</si>
  <si>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</si>
  <si>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</si>
  <si>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</si>
  <si>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</si>
  <si>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</si>
  <si>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</si>
  <si>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</si>
  <si>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</si>
  <si>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</si>
  <si>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</si>
  <si>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</si>
  <si>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</si>
  <si>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</si>
  <si>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</si>
  <si>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</si>
  <si>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</si>
  <si>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</si>
  <si>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</si>
  <si>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</si>
  <si>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</si>
  <si>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</si>
  <si>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</si>
  <si>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</si>
  <si>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</si>
  <si>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</si>
  <si>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</si>
  <si>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</si>
  <si>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</si>
  <si>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</si>
  <si>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</si>
  <si>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</si>
  <si>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</si>
  <si>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</si>
  <si>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</si>
  <si>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</si>
  <si>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</si>
  <si>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</si>
  <si>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</si>
  <si>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</si>
  <si>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</si>
  <si>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</si>
  <si>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</si>
  <si>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</si>
  <si>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</si>
  <si>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</si>
  <si>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</si>
  <si>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</si>
  <si>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</si>
  <si>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</si>
  <si>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</si>
  <si>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</si>
  <si>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</si>
  <si>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</si>
  <si>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</si>
  <si>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</si>
  <si>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</si>
  <si>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</si>
  <si>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</si>
  <si>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</si>
  <si>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</si>
  <si>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</si>
  <si>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</si>
  <si>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</si>
  <si>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</si>
  <si>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</si>
  <si>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</si>
  <si>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</si>
  <si>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</si>
  <si>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</si>
  <si>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</si>
  <si>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</si>
  <si>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</si>
  <si>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</si>
  <si>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</si>
  <si>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</si>
  <si>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</si>
  <si>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</si>
  <si>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</si>
  <si>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</si>
  <si>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</si>
  <si>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</si>
  <si>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</si>
  <si>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</si>
  <si>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</si>
  <si>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</si>
  <si>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</si>
  <si>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</si>
  <si>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</si>
  <si>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</si>
  <si>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</si>
  <si>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</si>
  <si>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</si>
  <si>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</si>
  <si>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</si>
  <si>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</si>
  <si>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</si>
  <si>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</si>
  <si>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</si>
  <si>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</si>
  <si>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</si>
  <si>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</si>
  <si>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</si>
  <si>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</si>
  <si>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</si>
  <si>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</si>
  <si>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</si>
  <si>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</si>
  <si>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</si>
  <si>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</si>
  <si>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</si>
  <si>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</si>
  <si>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</si>
  <si>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</si>
  <si>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</si>
  <si>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</si>
  <si>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</si>
  <si>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</si>
  <si>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</si>
  <si>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</si>
  <si>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</si>
  <si>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</si>
  <si>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</si>
  <si>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</si>
  <si>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</si>
  <si>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</si>
  <si>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</si>
  <si>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</si>
  <si>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</si>
  <si>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</si>
  <si>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</si>
  <si>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</si>
  <si>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</si>
  <si>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</si>
  <si>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</si>
  <si>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</si>
  <si>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</si>
  <si>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</si>
  <si>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</si>
  <si>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</si>
  <si>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</si>
  <si>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</si>
  <si>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</si>
  <si>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</si>
  <si>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</si>
  <si>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</si>
  <si>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</si>
  <si>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</si>
  <si>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</si>
  <si>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</si>
  <si>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</si>
  <si>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</si>
  <si>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</si>
  <si>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</si>
  <si>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</si>
  <si>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</si>
  <si>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</si>
  <si>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</si>
  <si>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</si>
  <si>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</si>
  <si>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</si>
  <si>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</si>
  <si>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</si>
  <si>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</si>
  <si>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</si>
  <si>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</si>
  <si>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</si>
  <si>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</si>
  <si>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</si>
  <si>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</si>
  <si>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</si>
  <si>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</si>
  <si>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</si>
  <si>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</si>
  <si>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</si>
  <si>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</si>
  <si>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</si>
  <si>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</si>
  <si>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</si>
  <si>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</si>
  <si>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</si>
  <si>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</si>
  <si>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</si>
  <si>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</si>
  <si>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</si>
  <si>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</si>
  <si>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</si>
  <si>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</si>
  <si>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</si>
  <si>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</si>
  <si>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</si>
  <si>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</si>
  <si>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</si>
  <si>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</si>
  <si>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</si>
  <si>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</si>
  <si>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</si>
  <si>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</si>
  <si>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</si>
  <si>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</si>
  <si>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</si>
  <si>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</si>
  <si>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</si>
  <si>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</si>
  <si>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</si>
  <si>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</si>
  <si>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</si>
  <si>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</si>
  <si>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</si>
  <si>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</si>
  <si>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</si>
  <si>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</si>
  <si>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</si>
  <si>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</si>
  <si>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</si>
  <si>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</si>
  <si>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</si>
  <si>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</si>
  <si>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</si>
  <si>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</si>
  <si>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</si>
  <si>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</si>
  <si>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</si>
  <si>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</si>
  <si>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</si>
  <si>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</si>
  <si>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</si>
  <si>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</si>
  <si>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</si>
  <si>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</si>
  <si>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</si>
  <si>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</si>
  <si>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</si>
  <si>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</si>
  <si>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</si>
  <si>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</si>
  <si>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</si>
  <si>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</si>
  <si>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</si>
  <si>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</si>
  <si>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</si>
  <si>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</si>
  <si>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</si>
  <si>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</si>
  <si>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</si>
  <si>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</si>
  <si>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</si>
  <si>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</si>
  <si>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</si>
  <si>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</si>
  <si>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</si>
  <si>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</si>
  <si>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</si>
  <si>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</si>
  <si>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</si>
  <si>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</si>
  <si>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</si>
  <si>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</si>
  <si>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</si>
  <si>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</si>
  <si>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</si>
  <si>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</si>
  <si>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</si>
  <si>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</si>
  <si>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</si>
  <si>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</si>
  <si>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</si>
  <si>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</si>
  <si>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</si>
  <si>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</si>
  <si>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</si>
  <si>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</si>
  <si>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</si>
  <si>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</si>
  <si>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</si>
  <si>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</si>
  <si>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</si>
  <si>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</si>
  <si>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</si>
  <si>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</si>
  <si>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</si>
  <si>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</si>
  <si>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</si>
  <si>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</si>
  <si>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</si>
  <si>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</si>
  <si>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</si>
  <si>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</si>
  <si>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</si>
  <si>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</si>
  <si>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</si>
  <si>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</si>
  <si>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</si>
  <si>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</si>
  <si>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</si>
  <si>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</si>
  <si>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</si>
  <si>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</si>
  <si>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</si>
  <si>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</si>
  <si>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</si>
  <si>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</si>
  <si>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</si>
  <si>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</si>
  <si>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</si>
  <si>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</si>
  <si>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</si>
  <si>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</si>
  <si>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</si>
  <si>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</si>
  <si>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</si>
  <si>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</si>
  <si>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</si>
  <si>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</si>
  <si>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</si>
  <si>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</si>
  <si>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</si>
  <si>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</si>
  <si>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</si>
  <si>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</si>
  <si>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</si>
  <si>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</si>
  <si>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</si>
  <si>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</si>
  <si>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</si>
  <si>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</si>
  <si>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</si>
  <si>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</si>
  <si>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</si>
  <si>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</si>
  <si>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</si>
  <si>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</si>
  <si>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</si>
  <si>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</si>
  <si>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</si>
  <si>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</si>
  <si>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</si>
  <si>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</si>
  <si>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</si>
  <si>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</si>
  <si>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</si>
  <si>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</si>
  <si>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</si>
  <si>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</si>
  <si>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</si>
  <si>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</si>
  <si>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</si>
  <si>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</si>
  <si>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</si>
  <si>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</si>
  <si>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</si>
  <si>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</si>
  <si>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</si>
  <si>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</si>
  <si>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</si>
  <si>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</si>
  <si>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</si>
  <si>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</si>
  <si>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</si>
  <si>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</si>
  <si>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</si>
  <si>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</si>
  <si>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</si>
  <si>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</si>
  <si>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</si>
  <si>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</si>
  <si>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</si>
  <si>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</si>
  <si>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</si>
  <si>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</si>
  <si>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</si>
  <si>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</si>
  <si>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</si>
  <si>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</si>
  <si>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</si>
  <si>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</si>
  <si>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</si>
  <si>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</si>
  <si>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</si>
  <si>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</si>
  <si>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</si>
  <si>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</si>
  <si>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</si>
  <si>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</si>
  <si>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</si>
  <si>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</si>
  <si>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</si>
  <si>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</si>
  <si>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</si>
  <si>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</si>
  <si>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</si>
  <si>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</si>
  <si>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</si>
  <si>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</si>
  <si>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</si>
  <si>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</si>
  <si>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</si>
  <si>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</si>
  <si>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</si>
  <si>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</si>
  <si>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</si>
  <si>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</si>
  <si>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</si>
  <si>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</si>
  <si>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</si>
  <si>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</si>
  <si>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</si>
  <si>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</si>
  <si>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</si>
  <si>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</si>
  <si>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</si>
  <si>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</si>
  <si>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</si>
  <si>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</si>
  <si>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</si>
  <si>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</si>
  <si>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</si>
  <si>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</si>
  <si>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</si>
  <si>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</si>
  <si>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</si>
  <si>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</si>
  <si>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</si>
  <si>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</si>
  <si>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</si>
  <si>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</si>
  <si>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</si>
  <si>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</si>
  <si>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</si>
  <si>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</si>
  <si>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</si>
  <si>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</si>
  <si>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</si>
  <si>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</si>
  <si>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</si>
  <si>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</si>
  <si>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</si>
  <si>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</si>
  <si>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</si>
  <si>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</si>
  <si>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</si>
  <si>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</si>
  <si>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</si>
  <si>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</si>
  <si>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</si>
  <si>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</si>
  <si>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</si>
  <si>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</si>
  <si>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</si>
  <si>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</si>
  <si>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</si>
  <si>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</si>
  <si>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</si>
  <si>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</si>
  <si>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</si>
  <si>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</si>
  <si>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</si>
  <si>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</si>
  <si>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</si>
  <si>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</si>
  <si>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</si>
  <si>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</si>
  <si>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</si>
  <si>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</si>
  <si>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</si>
  <si>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</si>
  <si>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</si>
  <si>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</si>
  <si>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</si>
  <si>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</si>
  <si>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</si>
  <si>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</si>
  <si>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</si>
  <si>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</si>
  <si>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</si>
  <si>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</si>
  <si>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</si>
  <si>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</si>
  <si>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</si>
  <si>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</si>
  <si>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</si>
  <si>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</si>
  <si>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</si>
  <si>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</si>
  <si>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</si>
  <si>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</si>
  <si>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</si>
  <si>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</si>
  <si>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</si>
  <si>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</si>
  <si>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</si>
  <si>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</si>
  <si>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</si>
  <si>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</si>
  <si>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</si>
  <si>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</si>
  <si>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</si>
  <si>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</si>
  <si>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</si>
  <si>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</si>
  <si>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</si>
  <si>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</si>
  <si>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</si>
  <si>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</si>
  <si>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</si>
  <si>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</si>
  <si>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</si>
  <si>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</si>
  <si>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</si>
  <si>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</si>
  <si>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</si>
  <si>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</si>
  <si>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</si>
  <si>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</si>
  <si>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</si>
  <si>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</si>
  <si>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</si>
  <si>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</si>
  <si>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</si>
  <si>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</si>
  <si>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</si>
  <si>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</si>
  <si>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</si>
  <si>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</si>
  <si>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</si>
  <si>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</si>
  <si>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</si>
  <si>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</si>
  <si>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</si>
  <si>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</si>
  <si>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</si>
  <si>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</si>
  <si>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</si>
  <si>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</si>
  <si>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</si>
  <si>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</si>
  <si>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</si>
  <si>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</si>
  <si>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</si>
  <si>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</si>
  <si>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</si>
  <si>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</si>
  <si>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</si>
  <si>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</si>
  <si>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</si>
  <si>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</si>
  <si>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</si>
  <si>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</si>
  <si>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</si>
  <si>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</si>
  <si>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</si>
  <si>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</si>
  <si>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</si>
  <si>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</si>
  <si>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</si>
  <si>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</si>
  <si>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</si>
  <si>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</si>
  <si>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</si>
  <si>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</si>
  <si>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</si>
  <si>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</si>
  <si>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</si>
  <si>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</si>
  <si>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</si>
  <si>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</si>
  <si>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</si>
  <si>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</si>
  <si>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</si>
  <si>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</si>
  <si>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</si>
  <si>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</si>
  <si>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</si>
  <si>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</si>
  <si>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</si>
  <si>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</si>
  <si>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</si>
  <si>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</si>
  <si>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</si>
  <si>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</si>
  <si>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</si>
  <si>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</si>
  <si>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</si>
  <si>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</si>
  <si>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</si>
  <si>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</si>
  <si>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</si>
  <si>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</si>
  <si>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</si>
  <si>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</si>
  <si>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</si>
  <si>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</si>
  <si>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</si>
  <si>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</si>
  <si>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</si>
  <si>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</si>
  <si>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</si>
  <si>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</si>
  <si>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</si>
  <si>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</si>
  <si>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</si>
  <si>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</si>
  <si>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</si>
  <si>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</si>
  <si>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</si>
  <si>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</si>
  <si>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</si>
  <si>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</si>
  <si>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</si>
  <si>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</si>
  <si>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</si>
  <si>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</si>
  <si>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</si>
  <si>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</si>
  <si>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</si>
  <si>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</si>
  <si>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</si>
  <si>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</si>
  <si>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</si>
  <si>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</si>
  <si>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</si>
  <si>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</si>
  <si>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</si>
  <si>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</si>
  <si>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</si>
  <si>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</si>
  <si>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</si>
  <si>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</si>
  <si>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</si>
  <si>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</si>
  <si>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</si>
  <si>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</si>
  <si>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</si>
  <si>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</si>
  <si>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</si>
  <si>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</si>
  <si>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</si>
  <si>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</si>
  <si>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</si>
  <si>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</si>
  <si>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</si>
  <si>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</si>
  <si>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</si>
  <si>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</si>
  <si>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</si>
  <si>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</si>
  <si>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</si>
  <si>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</si>
  <si>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</si>
  <si>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</si>
  <si>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</si>
  <si>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</si>
  <si>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</si>
  <si>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</si>
  <si>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</si>
  <si>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</si>
  <si>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</si>
  <si>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</si>
  <si>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</si>
  <si>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</si>
  <si>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</si>
  <si>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</si>
  <si>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</si>
  <si>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</si>
  <si>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</si>
  <si>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</si>
  <si>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</si>
  <si>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</si>
  <si>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</si>
  <si>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</si>
  <si>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</si>
  <si>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</si>
  <si>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</si>
  <si>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</si>
  <si>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</si>
  <si>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</si>
  <si>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</si>
  <si>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</si>
  <si>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</si>
  <si>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</si>
  <si>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</si>
  <si>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</si>
  <si>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</si>
  <si>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</si>
  <si>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</si>
  <si>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</si>
  <si>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</si>
  <si>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</si>
  <si>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</si>
  <si>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</si>
  <si>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</si>
  <si>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</si>
  <si>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</si>
  <si>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</si>
  <si>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</si>
  <si>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</si>
  <si>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</si>
  <si>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</si>
  <si>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</si>
  <si>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</si>
  <si>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</si>
  <si>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</si>
  <si>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</si>
  <si>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</si>
  <si>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</si>
  <si>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</si>
  <si>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</si>
  <si>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</si>
  <si>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</si>
  <si>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</si>
  <si>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</si>
  <si>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</si>
  <si>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</si>
  <si>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</si>
  <si>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</si>
  <si>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</si>
  <si>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</si>
  <si>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</si>
  <si>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</si>
  <si>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</si>
  <si>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</si>
  <si>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</si>
  <si>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</si>
  <si>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</si>
  <si>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</si>
  <si>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</si>
  <si>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</si>
  <si>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</si>
  <si>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</si>
  <si>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</si>
  <si>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</si>
  <si>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</si>
  <si>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</si>
  <si>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</si>
  <si>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</si>
  <si>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</si>
  <si>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</si>
  <si>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</si>
  <si>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</si>
  <si>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</si>
  <si>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</si>
  <si>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</si>
  <si>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</si>
  <si>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</si>
  <si>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</si>
  <si>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</si>
  <si>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</si>
  <si>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</si>
  <si>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</si>
  <si>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</si>
  <si>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</si>
  <si>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</si>
  <si>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</si>
  <si>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</si>
  <si>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</si>
  <si>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</si>
  <si>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</si>
  <si>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</si>
  <si>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</si>
  <si>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</si>
  <si>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</si>
  <si>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</si>
  <si>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</si>
  <si>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</si>
  <si>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</si>
  <si>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</si>
  <si>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</si>
  <si>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</si>
  <si>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</si>
  <si>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</si>
  <si>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</si>
  <si>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</si>
  <si>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</si>
  <si>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</si>
  <si>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</si>
  <si>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</si>
  <si>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</si>
  <si>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</si>
  <si>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</si>
  <si>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</si>
  <si>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</si>
  <si>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</si>
  <si>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</si>
  <si>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</si>
  <si>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</si>
  <si>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</si>
  <si>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</si>
  <si>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</si>
  <si>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</si>
  <si>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</si>
  <si>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</si>
  <si>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</si>
  <si>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</si>
  <si>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</si>
  <si>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</si>
  <si>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</si>
  <si>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</si>
  <si>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</si>
  <si>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</si>
  <si>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</si>
  <si>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</si>
  <si>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</si>
  <si>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</si>
  <si>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</si>
  <si>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</si>
  <si>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</si>
  <si>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</si>
  <si>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</si>
  <si>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</si>
  <si>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</si>
  <si>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</si>
  <si>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</si>
  <si>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</si>
  <si>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</si>
  <si>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</si>
  <si>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</si>
  <si>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</si>
  <si>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</si>
  <si>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</si>
  <si>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</si>
  <si>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</si>
  <si>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</si>
  <si>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</si>
  <si>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</si>
  <si>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</si>
  <si>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</si>
  <si>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</si>
  <si>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</si>
  <si>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</si>
  <si>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</si>
  <si>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</si>
  <si>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</si>
  <si>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</si>
  <si>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</si>
  <si>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</si>
  <si>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</si>
  <si>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</si>
  <si>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</si>
  <si>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</si>
  <si>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</si>
  <si>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</si>
  <si>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</si>
  <si>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</si>
  <si>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</si>
  <si>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</si>
  <si>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</si>
  <si>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</si>
  <si>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</si>
  <si>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</si>
  <si>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</si>
  <si>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</si>
  <si>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</si>
  <si>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</si>
  <si>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</si>
  <si>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</si>
  <si>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</si>
  <si>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</si>
  <si>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</si>
  <si>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</si>
  <si>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</si>
  <si>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</si>
  <si>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</si>
  <si>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</si>
  <si>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</si>
  <si>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</si>
  <si>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</si>
  <si>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</si>
  <si>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</si>
  <si>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</si>
  <si>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</si>
  <si>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</si>
  <si>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</si>
  <si>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</si>
  <si>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</si>
  <si>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</si>
  <si>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</si>
  <si>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</si>
  <si>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</si>
  <si>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</si>
  <si>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</si>
  <si>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</si>
  <si>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</si>
  <si>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</si>
  <si>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</si>
  <si>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</si>
  <si>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</si>
  <si>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</si>
  <si>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</si>
  <si>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</si>
  <si>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</si>
  <si>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</si>
  <si>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</si>
  <si>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</si>
  <si>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</si>
  <si>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</si>
  <si>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</si>
  <si>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</si>
  <si>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</si>
  <si>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</si>
  <si>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</si>
  <si>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</si>
  <si>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</si>
  <si>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</si>
  <si>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</si>
  <si>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</si>
  <si>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</si>
  <si>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</si>
  <si>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</si>
  <si>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</si>
  <si>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</si>
  <si>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</si>
  <si>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</si>
  <si>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</si>
  <si>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</si>
  <si>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</si>
  <si>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</si>
  <si>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</si>
  <si>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</si>
  <si>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</si>
  <si>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</si>
  <si>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</si>
  <si>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</si>
  <si>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</si>
  <si>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</si>
  <si>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</si>
  <si>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</si>
  <si>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</si>
  <si>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</si>
  <si>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</si>
  <si>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</si>
  <si>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</si>
  <si>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</si>
  <si>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</si>
  <si>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</si>
  <si>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</si>
  <si>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</si>
  <si>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</si>
  <si>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</si>
  <si>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</si>
  <si>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</si>
  <si>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</si>
  <si>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</si>
  <si>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</si>
  <si>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</si>
  <si>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</si>
  <si>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</si>
  <si>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</si>
  <si>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</si>
  <si>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</si>
  <si>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</si>
  <si>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</si>
  <si>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</si>
  <si>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</si>
  <si>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</si>
  <si>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</si>
  <si>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</si>
  <si>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</si>
  <si>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</si>
  <si>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</si>
  <si>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</si>
  <si>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</si>
  <si>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</si>
  <si>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</si>
  <si>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</si>
  <si>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</si>
  <si>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</si>
  <si>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</si>
  <si>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</si>
  <si>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</si>
  <si>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</si>
  <si>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</si>
  <si>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</si>
  <si>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</si>
  <si>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</si>
  <si>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</si>
  <si>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</si>
  <si>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</si>
  <si>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</si>
  <si>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</si>
  <si>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</si>
  <si>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</si>
  <si>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</si>
  <si>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</si>
  <si>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</si>
  <si>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</si>
  <si>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</si>
  <si>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</si>
  <si>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</si>
  <si>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</si>
  <si>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</si>
  <si>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</si>
  <si>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</si>
  <si>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</si>
  <si>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</si>
  <si>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</si>
  <si>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</si>
  <si>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</si>
  <si>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</si>
  <si>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</si>
  <si>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</si>
  <si>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</si>
  <si>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</si>
  <si>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</si>
  <si>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</si>
  <si>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</si>
  <si>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</si>
  <si>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</si>
  <si>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</si>
  <si>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</si>
  <si>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</si>
  <si>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</si>
  <si>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</si>
  <si>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</si>
  <si>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</si>
  <si>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</si>
  <si>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</si>
  <si>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</si>
  <si>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</si>
  <si>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</si>
  <si>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</si>
  <si>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</si>
  <si>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</si>
  <si>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</si>
  <si>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</si>
  <si>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</si>
  <si>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</si>
  <si>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</si>
  <si>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</si>
  <si>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</si>
  <si>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</si>
  <si>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</si>
  <si>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</si>
  <si>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</si>
  <si>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</si>
  <si>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</si>
  <si>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</si>
  <si>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</si>
  <si>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</si>
  <si>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</si>
  <si>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</si>
  <si>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</si>
  <si>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</si>
  <si>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</si>
  <si>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</si>
  <si>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</si>
  <si>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</si>
  <si>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</si>
  <si>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</si>
  <si>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</si>
  <si>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</si>
  <si>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</si>
  <si>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</si>
  <si>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</si>
  <si>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</si>
  <si>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</si>
  <si>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</si>
  <si>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</si>
  <si>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</si>
  <si>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</si>
  <si>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</si>
  <si>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</si>
  <si>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</si>
  <si>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</si>
  <si>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</si>
  <si>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</si>
  <si>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</si>
  <si>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</si>
  <si>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</si>
  <si>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</si>
  <si>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</si>
  <si>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</si>
  <si>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</si>
  <si>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</si>
  <si>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</si>
  <si>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</si>
  <si>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</si>
  <si>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</si>
  <si>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</si>
  <si>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</si>
  <si>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</si>
  <si>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</si>
  <si>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</si>
  <si>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</si>
  <si>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</si>
  <si>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</si>
  <si>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</si>
  <si>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</si>
  <si>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</si>
  <si>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</si>
  <si>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</si>
  <si>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</si>
  <si>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</si>
  <si>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</si>
  <si>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</si>
  <si>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</si>
  <si>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</si>
  <si>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</si>
  <si>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</si>
  <si>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</si>
  <si>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</si>
  <si>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</si>
  <si>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</si>
  <si>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</si>
  <si>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</si>
  <si>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</si>
  <si>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</si>
  <si>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</si>
  <si>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</si>
  <si>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</si>
  <si>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</si>
  <si>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</si>
  <si>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</si>
  <si>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</si>
  <si>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</si>
  <si>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</si>
  <si>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</si>
  <si>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</si>
  <si>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</si>
  <si>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</si>
  <si>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</si>
  <si>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</si>
  <si>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</si>
  <si>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</si>
  <si>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</si>
  <si>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</si>
  <si>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</si>
  <si>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</si>
  <si>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</si>
  <si>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</si>
  <si>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</si>
  <si>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</si>
  <si>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</si>
  <si>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</si>
  <si>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</si>
  <si>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</si>
  <si>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</si>
  <si>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</si>
  <si>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</si>
  <si>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</si>
  <si>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</si>
  <si>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</si>
  <si>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</si>
  <si>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</si>
  <si>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</si>
  <si>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</si>
  <si>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</si>
  <si>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</si>
  <si>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</si>
  <si>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</si>
  <si>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</si>
  <si>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</si>
  <si>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</si>
  <si>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</si>
  <si>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</si>
  <si>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</si>
  <si>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</si>
  <si>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</si>
  <si>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</si>
  <si>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</si>
  <si>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</si>
  <si>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</si>
  <si>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</si>
  <si>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</si>
  <si>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</si>
  <si>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</si>
  <si>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</si>
  <si>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</si>
  <si>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</si>
  <si>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</si>
  <si>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</si>
  <si>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</si>
  <si>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</si>
  <si>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</si>
  <si>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</si>
  <si>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</si>
  <si>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</si>
  <si>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</si>
  <si>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</si>
  <si>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</si>
  <si>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</si>
  <si>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</si>
  <si>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</si>
  <si>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</si>
  <si>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</si>
  <si>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</si>
  <si>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</si>
  <si>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</si>
  <si>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</si>
  <si>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</si>
  <si>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</si>
  <si>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</si>
  <si>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</si>
  <si>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</si>
  <si>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</si>
  <si>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</si>
  <si>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</si>
  <si>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</si>
  <si>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</si>
  <si>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</si>
  <si>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</si>
  <si>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</si>
  <si>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</si>
  <si>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</si>
  <si>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</si>
  <si>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</si>
  <si>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</si>
  <si>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</si>
  <si>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</si>
  <si>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</si>
  <si>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</si>
  <si>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</si>
  <si>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</si>
  <si>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</si>
  <si>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</si>
  <si>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</si>
  <si>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</si>
  <si>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</si>
  <si>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</si>
  <si>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</si>
  <si>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</si>
  <si>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</si>
  <si>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</si>
  <si>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</si>
  <si>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</si>
  <si>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</si>
  <si>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</si>
  <si>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</si>
  <si>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</si>
  <si>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</si>
  <si>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</si>
  <si>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</si>
  <si>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</si>
  <si>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</si>
  <si>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</si>
  <si>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</si>
  <si>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</si>
  <si>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</si>
  <si>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</si>
  <si>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</si>
  <si>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</si>
  <si>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</si>
  <si>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</si>
  <si>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</si>
  <si>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</si>
  <si>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</si>
  <si>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</si>
  <si>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</si>
  <si>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</si>
  <si>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</si>
  <si>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</si>
  <si>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</si>
  <si>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</si>
  <si>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</si>
  <si>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</si>
  <si>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</si>
  <si>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</si>
  <si>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</si>
  <si>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</si>
  <si>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</si>
  <si>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</si>
  <si>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</si>
  <si>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</si>
  <si>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</si>
  <si>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</si>
  <si>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</si>
  <si>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</si>
  <si>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</si>
  <si>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</si>
  <si>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</si>
  <si>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</si>
  <si>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</si>
  <si>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</si>
  <si>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</si>
  <si>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</si>
  <si>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</si>
  <si>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</si>
  <si>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</si>
  <si>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</si>
  <si>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</si>
  <si>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</si>
  <si>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</si>
  <si>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</si>
  <si>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</si>
  <si>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</si>
  <si>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</si>
  <si>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</si>
  <si>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</si>
  <si>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</si>
  <si>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</si>
  <si>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</si>
  <si>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</si>
  <si>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</si>
  <si>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</si>
  <si>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</si>
  <si>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</si>
  <si>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</si>
  <si>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</si>
  <si>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</si>
  <si>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</si>
  <si>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</si>
  <si>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</si>
  <si>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</si>
  <si>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</si>
  <si>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</si>
  <si>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</si>
  <si>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</si>
  <si>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</si>
  <si>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</si>
  <si>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</si>
  <si>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</si>
  <si>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</si>
  <si>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</si>
  <si>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</si>
  <si>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</si>
  <si>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</si>
  <si>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</si>
  <si>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</si>
  <si>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</si>
  <si>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</si>
  <si>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</si>
  <si>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</si>
  <si>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</si>
  <si>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</si>
  <si>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</si>
  <si>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</si>
  <si>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</si>
  <si>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</si>
  <si>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</si>
  <si>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</si>
  <si>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</si>
  <si>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</si>
  <si>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</si>
  <si>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</si>
  <si>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</si>
  <si>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</si>
  <si>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</si>
  <si>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</si>
  <si>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</si>
  <si>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</si>
  <si>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</si>
  <si>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</si>
  <si>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</si>
  <si>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</si>
  <si>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</si>
  <si>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</si>
  <si>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</si>
  <si>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</si>
  <si>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</si>
  <si>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</si>
  <si>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</si>
  <si>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</si>
  <si>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</si>
  <si>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</si>
  <si>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</si>
  <si>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</si>
  <si>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</si>
  <si>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</si>
  <si>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</si>
  <si>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</si>
  <si>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</si>
  <si>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</si>
  <si>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</si>
  <si>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</si>
  <si>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</si>
  <si>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</si>
  <si>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</si>
  <si>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</si>
  <si>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</si>
  <si>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</si>
  <si>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</si>
  <si>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</si>
  <si>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</si>
  <si>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</si>
  <si>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</si>
  <si>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</si>
  <si>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</si>
  <si>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</si>
  <si>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</si>
  <si>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</si>
  <si>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</si>
  <si>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</si>
  <si>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</si>
  <si>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</si>
  <si>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</si>
  <si>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</si>
  <si>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</si>
  <si>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</si>
  <si>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</si>
  <si>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</si>
  <si>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</si>
  <si>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</si>
  <si>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</si>
  <si>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</si>
  <si>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</si>
  <si>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</si>
  <si>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</si>
  <si>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</si>
  <si>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</si>
  <si>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</si>
  <si>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</si>
  <si>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</si>
  <si>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</si>
  <si>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</si>
  <si>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</si>
  <si>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</si>
  <si>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</si>
  <si>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</si>
  <si>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</si>
  <si>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</si>
  <si>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</si>
  <si>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</si>
  <si>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</si>
  <si>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</si>
  <si>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</si>
  <si>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</si>
  <si>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</si>
  <si>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</si>
  <si>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</si>
  <si>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</si>
  <si>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</si>
  <si>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</si>
  <si>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</si>
  <si>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</si>
  <si>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</si>
  <si>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</si>
  <si>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</si>
  <si>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</si>
  <si>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</si>
  <si>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</si>
  <si>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</si>
  <si>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</si>
  <si>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</si>
  <si>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</si>
  <si>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</si>
  <si>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</si>
  <si>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</si>
  <si>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</si>
  <si>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</si>
  <si>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</si>
  <si>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</si>
  <si>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</si>
  <si>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</si>
  <si>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</si>
  <si>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</si>
  <si>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</si>
  <si>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</si>
  <si>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</si>
  <si>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</si>
  <si>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</si>
  <si>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</si>
  <si>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</si>
  <si>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</si>
  <si>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</si>
  <si>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</si>
  <si>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</si>
  <si>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</si>
  <si>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</si>
  <si>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</si>
  <si>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</si>
  <si>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</si>
  <si>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</si>
  <si>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</si>
  <si>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</si>
  <si>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</si>
  <si>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</si>
  <si>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</si>
  <si>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</si>
  <si>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</si>
  <si>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</si>
  <si>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</si>
  <si>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</si>
  <si>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</si>
  <si>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</si>
  <si>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</si>
  <si>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</si>
  <si>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</si>
  <si>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</si>
  <si>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</si>
  <si>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</si>
  <si>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</si>
  <si>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</si>
  <si>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</si>
  <si>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</si>
  <si>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</si>
  <si>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</si>
  <si>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</si>
  <si>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</si>
  <si>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</si>
  <si>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</si>
  <si>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</si>
  <si>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</si>
  <si>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</si>
  <si>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</si>
  <si>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</si>
  <si>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</si>
  <si>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</si>
  <si>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</si>
  <si>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</si>
  <si>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</si>
  <si>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</si>
  <si>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</si>
  <si>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</si>
  <si>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</si>
  <si>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</si>
  <si>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</si>
  <si>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</si>
  <si>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</si>
  <si>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</si>
  <si>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</si>
  <si>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</si>
  <si>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</si>
  <si>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</si>
  <si>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</si>
  <si>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</si>
  <si>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</si>
  <si>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</si>
  <si>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</si>
  <si>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</si>
  <si>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</si>
  <si>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</si>
  <si>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</si>
  <si>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</si>
  <si>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</si>
  <si>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</si>
  <si>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</si>
  <si>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</si>
  <si>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</si>
  <si>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</si>
  <si>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</si>
  <si>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</si>
  <si>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</si>
  <si>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</si>
  <si>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</si>
  <si>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</si>
  <si>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</si>
  <si>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</si>
  <si>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</si>
  <si>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</si>
  <si>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</si>
  <si>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</si>
  <si>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</si>
  <si>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</si>
  <si>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</si>
  <si>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</si>
  <si>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</si>
  <si>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</si>
  <si>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</si>
  <si>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</si>
  <si>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</si>
  <si>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</si>
  <si>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</si>
  <si>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</si>
  <si>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</si>
  <si>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</si>
  <si>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</si>
  <si>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</si>
  <si>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</si>
  <si>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</si>
  <si>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</si>
  <si>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</si>
  <si>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</si>
  <si>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</si>
  <si>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</si>
  <si>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</si>
  <si>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</si>
  <si>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</si>
  <si>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</si>
  <si>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</si>
  <si>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</si>
  <si>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</si>
  <si>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</si>
  <si>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</si>
  <si>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</si>
  <si>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</si>
  <si>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</si>
  <si>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</si>
  <si>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</si>
  <si>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</si>
  <si>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</si>
  <si>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</si>
  <si>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</si>
  <si>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</si>
  <si>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</si>
  <si>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</si>
  <si>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</si>
  <si>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</si>
  <si>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</si>
  <si>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</si>
  <si>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</si>
  <si>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</si>
  <si>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</si>
  <si>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</si>
  <si>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</si>
  <si>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</si>
  <si>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</si>
  <si>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</si>
  <si>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</si>
  <si>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</si>
  <si>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</si>
  <si>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</si>
  <si>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</si>
  <si>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</si>
  <si>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</si>
  <si>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</si>
  <si>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</si>
  <si>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</si>
  <si>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</si>
  <si>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</si>
  <si>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</si>
  <si>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</si>
  <si>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</si>
  <si>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</si>
  <si>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</si>
  <si>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</si>
  <si>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</si>
  <si>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</si>
  <si>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</si>
  <si>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</si>
  <si>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</si>
  <si>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</si>
  <si>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</si>
  <si>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</si>
  <si>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</si>
  <si>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</si>
  <si>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</si>
  <si>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</si>
  <si>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</si>
  <si>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</si>
  <si>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</si>
  <si>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</si>
  <si>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</si>
  <si>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</si>
  <si>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</si>
  <si>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</si>
  <si>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</si>
  <si>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</si>
  <si>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</si>
  <si>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</si>
  <si>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</si>
  <si>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</si>
  <si>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</si>
  <si>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</si>
  <si>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</si>
  <si>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</si>
  <si>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</si>
  <si>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</si>
  <si>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</si>
  <si>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</si>
  <si>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</si>
  <si>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</si>
  <si>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</si>
  <si>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</si>
  <si>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</si>
  <si>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</si>
  <si>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</si>
  <si>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</si>
  <si>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</si>
  <si>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</si>
  <si>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</si>
  <si>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</si>
  <si>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</si>
  <si>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</si>
  <si>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</si>
  <si>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</si>
  <si>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</si>
  <si>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</si>
  <si>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</si>
  <si>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</si>
  <si>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</si>
  <si>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</si>
  <si>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</si>
  <si>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</si>
  <si>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</si>
  <si>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</si>
  <si>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</si>
  <si>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</si>
  <si>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</si>
  <si>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</si>
  <si>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</si>
  <si>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</si>
  <si>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</si>
  <si>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</si>
  <si>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</si>
  <si>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</si>
  <si>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</si>
  <si>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</si>
  <si>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</si>
  <si>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</si>
  <si>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</si>
  <si>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</si>
  <si>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</si>
  <si>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</si>
  <si>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</si>
  <si>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</si>
  <si>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</si>
  <si>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</si>
  <si>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</si>
  <si>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</si>
  <si>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</si>
  <si>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</si>
  <si>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</si>
  <si>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</si>
  <si>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</si>
  <si>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</si>
  <si>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</si>
  <si>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</si>
  <si>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</si>
  <si>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</si>
  <si>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</si>
  <si>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</si>
  <si>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</si>
  <si>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</si>
  <si>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</si>
  <si>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</si>
  <si>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</si>
  <si>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</si>
  <si>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</si>
  <si>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</si>
  <si>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</si>
  <si>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</si>
  <si>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</si>
  <si>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</si>
  <si>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</si>
  <si>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</si>
  <si>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</si>
  <si>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</si>
  <si>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</si>
  <si>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</si>
  <si>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</si>
  <si>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</si>
  <si>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</si>
  <si>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</si>
  <si>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</si>
  <si>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</si>
  <si>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</si>
  <si>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</si>
  <si>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</si>
  <si>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</si>
  <si>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</si>
  <si>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</si>
  <si>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</si>
  <si>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</si>
  <si>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</si>
  <si>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</si>
  <si>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</si>
  <si>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</si>
  <si>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</si>
  <si>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</si>
  <si>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</si>
  <si>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</si>
  <si>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</si>
  <si>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</si>
  <si>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</si>
  <si>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</si>
  <si>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</si>
  <si>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</si>
  <si>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</si>
  <si>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</si>
  <si>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</si>
  <si>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</si>
  <si>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</si>
  <si>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</si>
  <si>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</si>
  <si>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</si>
  <si>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</si>
  <si>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</si>
  <si>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</si>
  <si>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</si>
  <si>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</si>
  <si>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</si>
  <si>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</si>
  <si>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</si>
  <si>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</si>
  <si>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</si>
  <si>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</si>
  <si>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</si>
  <si>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</si>
  <si>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</si>
  <si>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</si>
  <si>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</si>
  <si>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</si>
  <si>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</si>
  <si>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</si>
  <si>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</si>
  <si>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</si>
  <si>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</si>
  <si>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</si>
  <si>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</si>
  <si>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</si>
  <si>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</si>
  <si>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</si>
  <si>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</si>
  <si>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</si>
  <si>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</si>
  <si>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</si>
  <si>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</si>
  <si>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</si>
  <si>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</si>
  <si>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</si>
  <si>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</si>
  <si>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</si>
  <si>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</si>
  <si>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</si>
  <si>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</si>
  <si>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</si>
  <si>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</si>
  <si>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</si>
  <si>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</si>
  <si>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</si>
  <si>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</si>
  <si>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</si>
  <si>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</si>
  <si>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</si>
  <si>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</si>
  <si>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</si>
  <si>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</si>
  <si>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</si>
  <si>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</si>
  <si>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</si>
  <si>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</si>
  <si>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</si>
  <si>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</si>
  <si>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</si>
  <si>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</si>
  <si>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</si>
  <si>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</si>
  <si>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</si>
  <si>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</si>
  <si>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</si>
  <si>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</si>
  <si>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</si>
  <si>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</si>
  <si>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</si>
  <si>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</si>
  <si>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</si>
  <si>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</si>
  <si>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</si>
  <si>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</si>
  <si>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</si>
  <si>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</si>
  <si>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</si>
  <si>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</si>
  <si>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</si>
  <si>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</si>
  <si>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</si>
  <si>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</si>
  <si>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</si>
  <si>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</si>
  <si>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</si>
  <si>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</si>
  <si>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</si>
  <si>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</si>
  <si>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</si>
  <si>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</si>
  <si>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</si>
  <si>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</si>
  <si>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</si>
  <si>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</si>
  <si>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</si>
  <si>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</si>
  <si>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</si>
  <si>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</si>
  <si>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</si>
  <si>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</si>
  <si>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</si>
  <si>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</si>
  <si>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</si>
  <si>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</si>
  <si>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</si>
  <si>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</si>
  <si>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</si>
  <si>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</si>
  <si>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</si>
  <si>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</si>
  <si>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</si>
  <si>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</si>
  <si>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</si>
  <si>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</si>
  <si>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</si>
  <si>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</si>
  <si>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</si>
  <si>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</si>
  <si>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</si>
  <si>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</si>
  <si>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</si>
  <si>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</si>
  <si>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</si>
  <si>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</si>
  <si>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</si>
  <si>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</si>
  <si>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</si>
  <si>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</si>
  <si>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</si>
  <si>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</si>
  <si>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</si>
  <si>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</si>
  <si>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</si>
  <si>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</si>
  <si>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</si>
  <si>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</si>
  <si>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</si>
  <si>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</si>
  <si>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</si>
  <si>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</si>
  <si>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</si>
  <si>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</si>
  <si>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</si>
  <si>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</si>
  <si>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</si>
  <si>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</si>
  <si>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</si>
  <si>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</si>
  <si>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</si>
  <si>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</si>
  <si>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</si>
  <si>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</si>
  <si>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</si>
  <si>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</si>
  <si>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</si>
  <si>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</si>
  <si>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</si>
  <si>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</si>
  <si>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</si>
  <si>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</si>
  <si>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</si>
  <si>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</si>
  <si>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</si>
  <si>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</si>
  <si>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</si>
  <si>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</si>
  <si>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</si>
  <si>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</si>
  <si>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</si>
  <si>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</si>
  <si>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</si>
  <si>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</si>
  <si>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</si>
  <si>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</si>
  <si>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</si>
  <si>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</si>
  <si>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</si>
  <si>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</si>
  <si>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</si>
  <si>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</si>
  <si>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</si>
  <si>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</si>
  <si>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</si>
  <si>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</si>
  <si>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</si>
  <si>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</si>
  <si>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</si>
  <si>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</si>
  <si>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</si>
  <si>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</si>
  <si>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</si>
  <si>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</si>
  <si>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</si>
  <si>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</si>
  <si>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</si>
  <si>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</si>
  <si>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</si>
  <si>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</si>
  <si>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</si>
  <si>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</si>
  <si>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</si>
  <si>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</si>
  <si>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</si>
  <si>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</si>
  <si>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</si>
  <si>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</si>
  <si>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</si>
  <si>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</si>
  <si>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</si>
  <si>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</si>
  <si>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</si>
  <si>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</si>
  <si>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</si>
  <si>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</si>
  <si>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</si>
  <si>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</si>
  <si>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</si>
  <si>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</si>
  <si>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</si>
  <si>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</si>
  <si>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</si>
  <si>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</si>
  <si>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</si>
  <si>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</si>
  <si>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</si>
  <si>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</si>
  <si>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</si>
  <si>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</si>
  <si>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</si>
  <si>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</si>
  <si>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</si>
  <si>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</si>
  <si>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</si>
  <si>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</si>
  <si>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</si>
  <si>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</si>
  <si>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</si>
  <si>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</si>
  <si>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</si>
  <si>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</si>
  <si>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</si>
  <si>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</si>
  <si>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</si>
  <si>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</si>
  <si>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</si>
  <si>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</si>
  <si>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</si>
  <si>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</si>
  <si>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</si>
  <si>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</si>
  <si>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</si>
  <si>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</si>
  <si>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</si>
  <si>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</si>
  <si>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</si>
  <si>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</si>
  <si>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</si>
  <si>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</si>
  <si>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</si>
  <si>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</si>
  <si>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</si>
  <si>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</si>
  <si>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</si>
  <si>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</si>
  <si>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</si>
  <si>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</si>
  <si>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</si>
  <si>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</si>
  <si>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</si>
  <si>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</si>
  <si>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</si>
  <si>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</si>
  <si>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</si>
  <si>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</si>
  <si>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</si>
  <si>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</si>
  <si>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</si>
  <si>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</si>
  <si>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</si>
  <si>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</si>
  <si>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</si>
  <si>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</si>
  <si>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</si>
  <si>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</si>
  <si>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</si>
  <si>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</si>
  <si>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</si>
  <si>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</si>
  <si>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</si>
  <si>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</si>
  <si>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</si>
  <si>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</si>
  <si>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</si>
  <si>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</si>
  <si>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</si>
  <si>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</si>
  <si>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</si>
  <si>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</si>
  <si>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</si>
  <si>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</si>
  <si>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</si>
  <si>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</si>
  <si>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</si>
  <si>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</si>
  <si>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</si>
  <si>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</si>
  <si>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</si>
  <si>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</si>
  <si>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</si>
  <si>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</si>
  <si>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</si>
  <si>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</si>
  <si>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</si>
  <si>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</si>
  <si>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</si>
  <si>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</si>
  <si>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</si>
  <si>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</si>
  <si>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</si>
  <si>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</si>
  <si>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</si>
  <si>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</si>
  <si>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</si>
  <si>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</si>
  <si>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</si>
  <si>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</si>
  <si>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</si>
  <si>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</si>
  <si>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</si>
  <si>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</si>
  <si>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</si>
  <si>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</si>
  <si>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</si>
  <si>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</si>
  <si>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</si>
  <si>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</si>
  <si>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</si>
  <si>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</si>
  <si>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</si>
  <si>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</si>
  <si>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</si>
  <si>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</si>
  <si>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</si>
  <si>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</si>
  <si>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</si>
  <si>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</si>
  <si>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</si>
  <si>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</si>
  <si>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</si>
  <si>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</si>
  <si>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</si>
  <si>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</si>
  <si>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</si>
  <si>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</si>
  <si>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</si>
  <si>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</si>
  <si>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</si>
  <si>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</si>
  <si>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</si>
  <si>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</si>
  <si>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</si>
  <si>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</si>
  <si>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</si>
  <si>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</si>
  <si>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</si>
  <si>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</si>
  <si>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</si>
  <si>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</si>
  <si>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</si>
  <si>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</si>
  <si>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</si>
  <si>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</si>
  <si>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</si>
  <si>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</si>
  <si>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</si>
  <si>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</si>
  <si>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</si>
  <si>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</si>
  <si>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</si>
  <si>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</si>
  <si>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</si>
  <si>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</si>
  <si>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</si>
  <si>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</si>
  <si>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</si>
  <si>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</si>
  <si>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</si>
  <si>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</si>
  <si>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</si>
  <si>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</si>
  <si>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</si>
  <si>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</si>
  <si>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</si>
  <si>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</si>
  <si>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</si>
  <si>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</si>
  <si>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</si>
  <si>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</si>
  <si>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</si>
  <si>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</si>
  <si>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</si>
  <si>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</si>
  <si>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</si>
  <si>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</si>
  <si>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</si>
  <si>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</si>
  <si>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</si>
  <si>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</si>
  <si>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</si>
  <si>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</si>
  <si>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</si>
  <si>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</si>
  <si>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</si>
  <si>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</si>
  <si>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</si>
  <si>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</si>
  <si>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</si>
  <si>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</si>
  <si>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</si>
  <si>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</si>
  <si>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</si>
  <si>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</si>
  <si>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</si>
  <si>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</si>
  <si>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</si>
  <si>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</si>
  <si>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</si>
  <si>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</si>
  <si>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</si>
  <si>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</si>
  <si>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</si>
  <si>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</si>
  <si>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</si>
  <si>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</si>
  <si>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</si>
  <si>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</si>
  <si>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</si>
  <si>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</si>
  <si>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</si>
  <si>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</si>
  <si>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</si>
  <si>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</si>
  <si>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</si>
  <si>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</si>
  <si>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</si>
  <si>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</si>
  <si>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</si>
  <si>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</si>
  <si>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</si>
  <si>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</si>
  <si>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</si>
  <si>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</si>
  <si>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</si>
  <si>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</si>
  <si>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</si>
  <si>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</si>
  <si>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</si>
  <si>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</si>
  <si>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</si>
  <si>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</si>
  <si>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</si>
  <si>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</si>
  <si>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</si>
  <si>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</si>
  <si>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</si>
  <si>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</si>
  <si>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</si>
  <si>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</si>
  <si>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</si>
  <si>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</si>
  <si>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</si>
  <si>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</si>
  <si>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</si>
  <si>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</si>
  <si>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</si>
  <si>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</si>
  <si>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</si>
  <si>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</si>
  <si>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</si>
  <si>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</si>
  <si>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</si>
  <si>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</si>
  <si>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</si>
  <si>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</si>
  <si>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</si>
  <si>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</si>
  <si>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</si>
  <si>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</si>
  <si>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</si>
  <si>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</si>
  <si>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</si>
  <si>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</si>
  <si>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</si>
  <si>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</si>
  <si>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</si>
  <si>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</si>
  <si>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</si>
  <si>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</si>
  <si>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</si>
  <si>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</si>
  <si>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</si>
  <si>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</si>
  <si>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</si>
  <si>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</si>
  <si>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</si>
  <si>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</si>
  <si>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</si>
  <si>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</si>
  <si>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</si>
  <si>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</si>
  <si>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</si>
  <si>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</si>
  <si>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</si>
  <si>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</si>
  <si>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</si>
  <si>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</si>
  <si>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</si>
  <si>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</si>
  <si>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</si>
  <si>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</si>
  <si>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</si>
  <si>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</si>
  <si>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</si>
  <si>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</si>
  <si>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</si>
  <si>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</si>
  <si>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</si>
  <si>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</si>
  <si>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</si>
  <si>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</si>
  <si>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</si>
  <si>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</si>
  <si>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</si>
  <si>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</si>
  <si>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</si>
  <si>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</si>
  <si>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</si>
  <si>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</si>
  <si>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</si>
  <si>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</si>
  <si>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</si>
  <si>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</si>
  <si>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</si>
  <si>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</si>
  <si>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</si>
  <si>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</si>
  <si>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</si>
  <si>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</si>
  <si>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</si>
  <si>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</si>
  <si>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</si>
  <si>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</si>
  <si>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</si>
  <si>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</si>
  <si>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</si>
  <si>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</si>
  <si>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</si>
  <si>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</si>
  <si>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</si>
  <si>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</si>
  <si>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</si>
  <si>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</si>
  <si>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</si>
  <si>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</si>
  <si>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</si>
  <si>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</si>
  <si>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</si>
  <si>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</si>
  <si>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</si>
  <si>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</si>
  <si>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</si>
  <si>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</si>
  <si>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</si>
  <si>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</si>
  <si>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</si>
  <si>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</si>
  <si>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</si>
  <si>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</si>
  <si>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</si>
  <si>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</si>
  <si>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</si>
  <si>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</si>
  <si>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</si>
  <si>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</si>
  <si>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</si>
  <si>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</si>
  <si>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</si>
  <si>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</si>
  <si>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</si>
  <si>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</si>
  <si>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</si>
  <si>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</si>
  <si>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</si>
  <si>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</si>
  <si>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</si>
  <si>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</si>
  <si>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</si>
  <si>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</si>
  <si>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</si>
  <si>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</si>
  <si>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</si>
  <si>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</si>
  <si>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</si>
  <si>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</si>
  <si>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</si>
  <si>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</si>
  <si>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</si>
  <si>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</si>
  <si>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</si>
  <si>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</si>
  <si>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</si>
  <si>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</si>
  <si>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</si>
  <si>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</si>
  <si>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</si>
  <si>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</si>
  <si>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</si>
  <si>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</si>
  <si>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</si>
  <si>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</si>
  <si>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</si>
  <si>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</si>
  <si>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</si>
  <si>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</si>
  <si>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</si>
  <si>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</si>
  <si>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</si>
  <si>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</si>
  <si>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</si>
  <si>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</si>
  <si>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</si>
  <si>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</si>
  <si>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</si>
  <si>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</si>
  <si>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</si>
  <si>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</si>
  <si>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</si>
  <si>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</si>
  <si>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</si>
  <si>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</si>
  <si>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</si>
  <si>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</si>
  <si>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</si>
  <si>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</si>
  <si>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</si>
  <si>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</si>
  <si>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</si>
  <si>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</si>
  <si>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</si>
  <si>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</si>
  <si>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</si>
  <si>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</si>
  <si>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</si>
  <si>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</si>
  <si>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</si>
  <si>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</si>
  <si>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</si>
  <si>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</si>
  <si>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</si>
  <si>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</si>
  <si>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</si>
  <si>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</si>
  <si>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</si>
  <si>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</si>
  <si>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</si>
  <si>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</si>
  <si>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</si>
  <si>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</si>
  <si>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</si>
  <si>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</si>
  <si>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</si>
  <si>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</si>
  <si>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</si>
  <si>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</si>
  <si>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</si>
  <si>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</si>
  <si>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</si>
  <si>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</si>
  <si>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</si>
  <si>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</si>
  <si>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</si>
  <si>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</si>
  <si>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</si>
  <si>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</si>
  <si>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</si>
  <si>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</si>
  <si>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</si>
  <si>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</si>
  <si>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</si>
  <si>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</si>
  <si>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</si>
  <si>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</si>
  <si>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</si>
  <si>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</si>
  <si>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</si>
  <si>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</si>
  <si>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</si>
  <si>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</si>
  <si>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</si>
  <si>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</si>
  <si>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</si>
  <si>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</si>
  <si>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</si>
  <si>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</si>
  <si>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</si>
  <si>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</si>
  <si>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</si>
  <si>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</si>
  <si>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</si>
  <si>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</si>
  <si>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</si>
  <si>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</si>
  <si>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</si>
  <si>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</si>
  <si>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</si>
  <si>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</si>
  <si>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</si>
  <si>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</si>
  <si>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</si>
  <si>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</si>
  <si>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</si>
  <si>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</si>
  <si>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</si>
  <si>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</si>
  <si>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</si>
  <si>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</si>
  <si>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</si>
  <si>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</si>
  <si>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</si>
  <si>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</si>
  <si>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</si>
  <si>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</si>
  <si>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</si>
  <si>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</si>
  <si>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</si>
  <si>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</si>
  <si>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</si>
  <si>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</si>
  <si>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</si>
  <si>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</si>
  <si>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</si>
  <si>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</si>
  <si>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</si>
  <si>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</si>
  <si>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</si>
  <si>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</si>
  <si>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</si>
  <si>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</si>
  <si>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</si>
  <si>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</si>
  <si>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</si>
  <si>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</si>
  <si>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</si>
  <si>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</si>
  <si>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</si>
  <si>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</si>
  <si>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</si>
  <si>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</si>
  <si>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</si>
  <si>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</si>
  <si>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</si>
  <si>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</si>
  <si>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</si>
  <si>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</si>
  <si>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</si>
  <si>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</si>
  <si>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</si>
  <si>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</si>
  <si>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</si>
  <si>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</si>
  <si>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</si>
  <si>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</si>
  <si>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</si>
  <si>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</si>
  <si>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</si>
  <si>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</si>
  <si>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</si>
  <si>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</si>
  <si>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</si>
  <si>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</si>
  <si>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</si>
  <si>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</si>
  <si>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</si>
  <si>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</si>
  <si>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</si>
  <si>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</si>
  <si>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</si>
  <si>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</si>
  <si>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</si>
  <si>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</si>
  <si>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</si>
  <si>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</si>
  <si>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</si>
  <si>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</si>
  <si>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</si>
  <si>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</si>
  <si>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</si>
  <si>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</si>
  <si>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</si>
  <si>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</si>
  <si>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</si>
  <si>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</si>
  <si>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</si>
  <si>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</si>
  <si>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</si>
  <si>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</si>
  <si>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</si>
  <si>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</si>
  <si>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</si>
  <si>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</si>
  <si>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</si>
  <si>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</si>
  <si>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</si>
  <si>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</si>
  <si>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</si>
  <si>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</si>
  <si>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</si>
  <si>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</si>
  <si>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</si>
  <si>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</si>
  <si>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</si>
  <si>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</si>
  <si>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</si>
  <si>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</si>
  <si>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</si>
  <si>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</si>
  <si>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</si>
  <si>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</si>
  <si>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</si>
  <si>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</si>
  <si>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</si>
  <si>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</si>
  <si>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</si>
  <si>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</si>
  <si>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</si>
  <si>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</si>
  <si>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</si>
  <si>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</si>
  <si>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</si>
  <si>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</si>
  <si>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</si>
  <si>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</si>
  <si>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</si>
  <si>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</si>
  <si>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</si>
  <si>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</si>
  <si>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</si>
  <si>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</si>
  <si>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</si>
  <si>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</si>
  <si>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</si>
  <si>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</si>
  <si>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</si>
  <si>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</si>
  <si>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</si>
  <si>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</si>
  <si>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</si>
  <si>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</si>
  <si>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</si>
  <si>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</si>
  <si>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</si>
  <si>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</si>
  <si>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</si>
  <si>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</si>
  <si>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</si>
  <si>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</si>
  <si>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</si>
  <si>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</si>
  <si>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</si>
  <si>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</si>
  <si>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</si>
  <si>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</si>
  <si>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</si>
  <si>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</si>
  <si>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</si>
  <si>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</si>
  <si>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</si>
  <si>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</si>
  <si>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</si>
  <si>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</si>
  <si>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</si>
  <si>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</si>
  <si>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</si>
  <si>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</si>
  <si>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</si>
  <si>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</si>
  <si>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</si>
  <si>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</si>
  <si>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</si>
  <si>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</si>
  <si>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</si>
  <si>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</si>
  <si>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</si>
  <si>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</si>
  <si>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</si>
  <si>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</si>
  <si>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</si>
  <si>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</si>
  <si>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</si>
  <si>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</si>
  <si>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</si>
  <si>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</si>
  <si>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</si>
  <si>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</si>
  <si>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</si>
  <si>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</si>
  <si>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</si>
  <si>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</si>
  <si>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</si>
  <si>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</si>
  <si>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</si>
  <si>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</si>
  <si>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</si>
  <si>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</si>
  <si>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</si>
  <si>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</si>
  <si>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</si>
  <si>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</si>
  <si>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</si>
  <si>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</si>
  <si>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</si>
  <si>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</si>
  <si>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</si>
  <si>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</si>
  <si>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</si>
  <si>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</si>
  <si>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</si>
  <si>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</si>
  <si>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</si>
  <si>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</si>
  <si>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</si>
  <si>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</si>
  <si>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</si>
  <si>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</si>
  <si>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</si>
  <si>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</si>
  <si>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</si>
  <si>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</si>
  <si>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</si>
  <si>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</si>
  <si>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</si>
  <si>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</si>
  <si>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</si>
  <si>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</si>
  <si>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</si>
  <si>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</si>
  <si>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</si>
  <si>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</si>
  <si>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</si>
  <si>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</si>
  <si>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</si>
  <si>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</si>
  <si>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</si>
  <si>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</si>
  <si>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</si>
  <si>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</si>
  <si>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</si>
  <si>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</si>
  <si>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</si>
  <si>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</si>
  <si>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</si>
  <si>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</si>
  <si>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</si>
  <si>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</si>
  <si>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</si>
  <si>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</si>
  <si>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</si>
  <si>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</si>
  <si>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</si>
  <si>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</si>
  <si>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</si>
  <si>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</si>
  <si>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</si>
  <si>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</si>
  <si>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</si>
  <si>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</si>
  <si>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</si>
  <si>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</si>
  <si>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</si>
  <si>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</si>
  <si>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</si>
  <si>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</si>
  <si>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</si>
  <si>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</si>
  <si>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</si>
  <si>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</si>
  <si>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</si>
  <si>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</si>
  <si>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</si>
  <si>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</si>
  <si>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</si>
  <si>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</si>
  <si>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</si>
  <si>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</si>
  <si>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</si>
  <si>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</si>
  <si>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</si>
  <si>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</si>
  <si>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</si>
  <si>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</si>
  <si>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</si>
  <si>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</si>
  <si>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</si>
  <si>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</si>
  <si>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</si>
  <si>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</si>
  <si>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</si>
  <si>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</si>
  <si>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</si>
  <si>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</si>
  <si>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</si>
  <si>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</si>
  <si>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</si>
  <si>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</si>
  <si>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</si>
  <si>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</si>
  <si>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</si>
  <si>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</si>
  <si>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</si>
  <si>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</si>
  <si>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</si>
  <si>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</si>
  <si>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</si>
  <si>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</si>
  <si>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</si>
  <si>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</si>
  <si>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</si>
  <si>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</si>
  <si>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</si>
  <si>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</si>
  <si>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</si>
  <si>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</si>
  <si>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</si>
  <si>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</si>
  <si>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</si>
  <si>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</si>
  <si>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</si>
  <si>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</si>
  <si>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</si>
  <si>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</si>
  <si>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</si>
  <si>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</si>
  <si>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</si>
  <si>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</si>
  <si>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</si>
  <si>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</si>
  <si>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</si>
  <si>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</si>
  <si>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</si>
  <si>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</si>
  <si>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</si>
  <si>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</si>
  <si>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</si>
  <si>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</si>
  <si>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</si>
  <si>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</si>
  <si>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</si>
  <si>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</si>
  <si>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</si>
  <si>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</si>
  <si>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</si>
  <si>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</si>
  <si>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</si>
  <si>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</si>
  <si>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</si>
  <si>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</si>
  <si>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</si>
  <si>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</si>
  <si>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</si>
  <si>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</si>
  <si>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</si>
  <si>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</si>
  <si>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</si>
  <si>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</si>
  <si>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</si>
  <si>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</si>
  <si>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</si>
  <si>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</si>
  <si>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</si>
  <si>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</si>
  <si>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</si>
  <si>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</si>
  <si>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</si>
  <si>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</si>
  <si>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</si>
  <si>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</si>
  <si>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</si>
  <si>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</si>
  <si>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</si>
  <si>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</si>
  <si>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</si>
  <si>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</si>
  <si>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</si>
  <si>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</si>
  <si>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</si>
  <si>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</si>
  <si>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</si>
  <si>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</si>
  <si>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</si>
  <si>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</si>
  <si>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</si>
  <si>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</si>
  <si>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</si>
  <si>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</si>
  <si>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</si>
  <si>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</si>
  <si>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</si>
  <si>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</si>
  <si>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</si>
  <si>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</si>
  <si>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</si>
  <si>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</si>
  <si>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</si>
  <si>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</si>
  <si>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</si>
  <si>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</si>
  <si>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</si>
  <si>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</si>
  <si>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</si>
  <si>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</si>
  <si>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</si>
  <si>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</si>
  <si>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</si>
  <si>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</si>
  <si>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</si>
  <si>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</si>
  <si>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</si>
  <si>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</si>
  <si>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</si>
  <si>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</si>
  <si>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</si>
  <si>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</si>
  <si>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</si>
  <si>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</si>
  <si>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</si>
  <si>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</si>
  <si>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</si>
  <si>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</si>
  <si>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</si>
  <si>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</si>
  <si>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</si>
  <si>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</si>
  <si>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</si>
  <si>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</si>
  <si>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</si>
  <si>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</si>
  <si>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</si>
  <si>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</si>
  <si>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</si>
  <si>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</si>
  <si>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</si>
  <si>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</si>
  <si>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</si>
  <si>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</si>
  <si>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</si>
  <si>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</si>
  <si>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</si>
  <si>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</si>
  <si>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</si>
  <si>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</si>
  <si>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</si>
  <si>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</si>
  <si>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</si>
  <si>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</si>
  <si>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</si>
  <si>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</si>
  <si>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</si>
  <si>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</si>
  <si>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</si>
  <si>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</si>
  <si>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</si>
  <si>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</si>
  <si>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</si>
  <si>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</si>
  <si>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</si>
  <si>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</si>
  <si>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</si>
  <si>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</si>
  <si>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</si>
  <si>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</si>
  <si>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</si>
  <si>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</si>
  <si>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</si>
  <si>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</si>
  <si>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</si>
  <si>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</si>
  <si>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</si>
  <si>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</si>
  <si>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</si>
  <si>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</si>
  <si>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</si>
  <si>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</si>
  <si>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</si>
  <si>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</si>
  <si>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</si>
  <si>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</si>
  <si>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</si>
  <si>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</si>
  <si>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</si>
  <si>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</si>
  <si>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</si>
  <si>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</si>
  <si>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</si>
  <si>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</si>
  <si>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</si>
  <si>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</si>
  <si>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</si>
  <si>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</si>
  <si>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</si>
  <si>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</si>
  <si>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</si>
  <si>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</si>
  <si>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</si>
  <si>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</si>
  <si>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</si>
  <si>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</si>
  <si>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</si>
  <si>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</si>
  <si>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</si>
  <si>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</si>
  <si>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</si>
  <si>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</si>
  <si>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</si>
  <si>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</si>
  <si>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</si>
  <si>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</si>
  <si>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</si>
  <si>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</si>
  <si>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</si>
  <si>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</si>
  <si>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</si>
  <si>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</si>
  <si>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</si>
  <si>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</si>
  <si>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</si>
  <si>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</si>
  <si>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</si>
  <si>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</si>
  <si>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</si>
  <si>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</si>
  <si>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</si>
  <si>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</si>
  <si>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</si>
  <si>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</si>
  <si>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</si>
  <si>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</si>
  <si>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</si>
  <si>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</si>
  <si>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</si>
  <si>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</si>
  <si>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</si>
  <si>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</si>
  <si>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</si>
  <si>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</si>
  <si>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</si>
  <si>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</si>
  <si>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</si>
  <si>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</si>
  <si>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</si>
  <si>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</si>
  <si>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</si>
  <si>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</si>
  <si>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</si>
  <si>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</si>
  <si>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</si>
  <si>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</si>
  <si>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</si>
  <si>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</si>
  <si>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</si>
  <si>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</si>
  <si>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</si>
  <si>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</si>
  <si>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</si>
  <si>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</si>
  <si>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</si>
  <si>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</si>
  <si>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</si>
  <si>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</si>
  <si>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</si>
  <si>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</si>
  <si>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</si>
  <si>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</si>
  <si>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</si>
  <si>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</si>
  <si>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</si>
  <si>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</si>
  <si>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</si>
  <si>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</si>
  <si>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</si>
  <si>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</si>
  <si>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</si>
  <si>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</si>
  <si>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</si>
  <si>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</si>
  <si>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</si>
  <si>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</si>
  <si>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</si>
  <si>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</si>
  <si>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</si>
  <si>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</si>
  <si>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</si>
  <si>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</si>
  <si>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</si>
  <si>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</si>
  <si>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</si>
  <si>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</si>
  <si>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</si>
  <si>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</si>
  <si>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</si>
  <si>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</si>
  <si>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</si>
  <si>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</si>
  <si>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</si>
  <si>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</si>
  <si>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</si>
  <si>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</si>
  <si>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</si>
  <si>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</si>
  <si>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</si>
  <si>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</si>
  <si>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</si>
  <si>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</si>
  <si>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</si>
  <si>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</si>
  <si>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</si>
  <si>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</si>
  <si>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</si>
  <si>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</si>
  <si>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</si>
  <si>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</si>
  <si>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</si>
  <si>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</si>
  <si>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</si>
  <si>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</si>
  <si>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</si>
  <si>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</si>
  <si>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</si>
  <si>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</si>
  <si>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</si>
  <si>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</si>
  <si>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</si>
  <si>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</si>
  <si>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</si>
  <si>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</si>
  <si>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</si>
  <si>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</si>
  <si>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</si>
  <si>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</si>
  <si>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</si>
  <si>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</si>
  <si>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</si>
  <si>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</si>
  <si>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</si>
  <si>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</si>
  <si>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</si>
  <si>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</si>
  <si>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</si>
  <si>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</si>
  <si>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</si>
  <si>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</si>
  <si>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</si>
  <si>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</si>
  <si>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</si>
  <si>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</si>
  <si>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</si>
  <si>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</si>
  <si>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</si>
  <si>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</si>
  <si>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</si>
  <si>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</si>
  <si>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</si>
  <si>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</si>
  <si>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</si>
  <si>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</si>
  <si>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</si>
  <si>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</si>
  <si>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</si>
  <si>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</si>
  <si>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</si>
  <si>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</si>
  <si>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</si>
  <si>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</si>
  <si>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</si>
  <si>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</si>
  <si>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</si>
  <si>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</si>
  <si>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</si>
  <si>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</si>
  <si>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</si>
  <si>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</si>
  <si>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</si>
  <si>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</si>
  <si>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</si>
  <si>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</si>
  <si>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</si>
  <si>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</si>
  <si>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</si>
  <si>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</si>
  <si>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</si>
  <si>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</si>
  <si>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</si>
  <si>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</si>
  <si>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</si>
  <si>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</si>
  <si>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</si>
  <si>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</si>
  <si>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</si>
  <si>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</si>
  <si>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</si>
  <si>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</si>
  <si>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</si>
  <si>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</si>
  <si>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</si>
  <si>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</si>
  <si>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</si>
  <si>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</si>
  <si>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</si>
  <si>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</si>
  <si>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</si>
  <si>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</si>
  <si>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</si>
  <si>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</si>
  <si>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</si>
  <si>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</si>
  <si>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</si>
  <si>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</si>
  <si>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</si>
  <si>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</si>
  <si>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</si>
  <si>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</si>
  <si>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</si>
  <si>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</si>
  <si>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</si>
  <si>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</si>
  <si>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</si>
  <si>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</si>
  <si>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</si>
  <si>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</si>
  <si>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</si>
  <si>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</si>
  <si>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</si>
  <si>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</si>
  <si>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</si>
  <si>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</si>
  <si>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</si>
  <si>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</si>
  <si>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</si>
  <si>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</si>
  <si>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</si>
  <si>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</si>
  <si>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</si>
  <si>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</si>
  <si>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</si>
  <si>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</si>
  <si>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</si>
  <si>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</si>
  <si>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</si>
  <si>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</si>
  <si>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</si>
  <si>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</si>
  <si>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</si>
  <si>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</si>
  <si>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</si>
  <si>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</si>
  <si>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</si>
  <si>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</si>
  <si>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</si>
  <si>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</si>
  <si>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</si>
  <si>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</si>
  <si>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</si>
  <si>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</si>
  <si>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</si>
  <si>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</si>
  <si>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</si>
  <si>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</si>
  <si>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</si>
  <si>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</si>
  <si>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</si>
  <si>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</si>
  <si>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</si>
  <si>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</si>
  <si>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</si>
  <si>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</si>
  <si>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</si>
  <si>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</si>
  <si>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</si>
  <si>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</si>
  <si>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</si>
  <si>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</si>
  <si>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</si>
  <si>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</si>
  <si>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</si>
  <si>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</si>
  <si>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</si>
  <si>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</si>
  <si>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</si>
  <si>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</si>
  <si>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</si>
  <si>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</si>
  <si>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</si>
  <si>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</si>
  <si>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</si>
  <si>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</si>
  <si>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</si>
  <si>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</si>
  <si>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</si>
  <si>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</si>
  <si>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</si>
  <si>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</si>
  <si>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</si>
  <si>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</si>
  <si>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</si>
  <si>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</si>
  <si>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</si>
  <si>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</si>
  <si>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</si>
  <si>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</si>
  <si>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</si>
  <si>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</si>
  <si>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</si>
  <si>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</si>
  <si>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</si>
  <si>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</si>
  <si>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</si>
  <si>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</si>
  <si>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</si>
  <si>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</si>
  <si>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</si>
  <si>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</si>
  <si>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</si>
  <si>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</si>
  <si>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</si>
  <si>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</si>
  <si>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</si>
  <si>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</si>
  <si>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</si>
  <si>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</si>
  <si>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</si>
  <si>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</si>
  <si>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</si>
  <si>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</si>
  <si>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</si>
  <si>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</si>
  <si>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</si>
  <si>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</si>
  <si>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</si>
  <si>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</si>
  <si>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</si>
  <si>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</si>
  <si>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</si>
  <si>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</si>
  <si>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</si>
  <si>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</si>
  <si>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</si>
  <si>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</si>
  <si>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</si>
  <si>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</si>
  <si>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</si>
  <si>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</si>
  <si>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</si>
  <si>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</si>
  <si>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</si>
  <si>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</si>
  <si>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</si>
  <si>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</si>
  <si>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</si>
  <si>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</si>
  <si>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</si>
  <si>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</si>
  <si>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</si>
  <si>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</si>
  <si>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</si>
  <si>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</si>
  <si>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</si>
  <si>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</si>
  <si>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</si>
  <si>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</si>
  <si>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</si>
  <si>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</si>
  <si>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</si>
  <si>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</si>
  <si>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</si>
  <si>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</si>
  <si>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</si>
  <si>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</si>
  <si>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</si>
  <si>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</si>
  <si>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</si>
  <si>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</si>
  <si>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</si>
  <si>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</si>
  <si>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</si>
  <si>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</si>
  <si>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</si>
  <si>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</si>
  <si>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</si>
  <si>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</si>
  <si>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</si>
  <si>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</si>
  <si>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</si>
  <si>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</si>
  <si>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</si>
  <si>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</si>
  <si>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</si>
  <si>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</si>
  <si>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</si>
  <si>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</si>
  <si>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</si>
  <si>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</si>
  <si>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</si>
  <si>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</si>
  <si>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</si>
  <si>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</si>
  <si>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</si>
  <si>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</si>
  <si>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</si>
  <si>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</si>
  <si>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</si>
  <si>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</si>
  <si>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</si>
  <si>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</si>
  <si>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</si>
  <si>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</si>
  <si>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</si>
  <si>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</si>
  <si>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</si>
  <si>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</si>
  <si>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</si>
  <si>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</si>
  <si>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</si>
  <si>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</si>
  <si>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</si>
  <si>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</si>
  <si>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</si>
  <si>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</si>
  <si>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</si>
  <si>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</si>
  <si>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</si>
  <si>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</si>
  <si>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</si>
  <si>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</si>
  <si>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</si>
  <si>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</si>
  <si>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</si>
  <si>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</si>
  <si>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</si>
  <si>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</si>
  <si>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</si>
  <si>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</si>
  <si>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</si>
  <si>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</si>
  <si>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</si>
  <si>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</si>
  <si>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</si>
  <si>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</si>
  <si>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</si>
  <si>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</si>
  <si>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</si>
  <si>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</si>
  <si>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</si>
  <si>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</si>
  <si>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</si>
  <si>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</si>
  <si>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</si>
  <si>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</si>
  <si>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</si>
  <si>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</si>
  <si>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</si>
  <si>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</si>
  <si>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</si>
  <si>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</si>
  <si>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</si>
  <si>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</si>
  <si>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</si>
  <si>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</si>
  <si>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</si>
  <si>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</si>
  <si>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</si>
  <si>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</si>
  <si>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</si>
  <si>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</si>
  <si>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</si>
  <si>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</si>
  <si>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</si>
  <si>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</si>
  <si>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</si>
  <si>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</si>
  <si>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</si>
  <si>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</si>
  <si>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</si>
  <si>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</si>
  <si>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</si>
  <si>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</si>
  <si>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</si>
  <si>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</si>
  <si>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</si>
  <si>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</si>
  <si>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</si>
  <si>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</si>
  <si>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</si>
  <si>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</si>
  <si>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</si>
  <si>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</si>
  <si>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</si>
  <si>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</si>
  <si>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</si>
  <si>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</si>
  <si>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</si>
  <si>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</si>
  <si>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</si>
  <si>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</si>
  <si>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</si>
  <si>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</si>
  <si>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</si>
  <si>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</si>
  <si>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</si>
  <si>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</si>
  <si>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</si>
  <si>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</si>
  <si>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</si>
  <si>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</si>
  <si>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</si>
  <si>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</si>
  <si>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</si>
  <si>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</si>
  <si>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</si>
  <si>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</si>
  <si>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</si>
  <si>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</si>
  <si>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</si>
  <si>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</si>
  <si>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</si>
  <si>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</si>
  <si>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</si>
  <si>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</si>
  <si>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</si>
  <si>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</si>
  <si>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</si>
  <si>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</si>
  <si>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</si>
  <si>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</si>
  <si>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</si>
  <si>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</si>
  <si>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</si>
  <si>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</si>
  <si>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</si>
  <si>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</si>
  <si>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</si>
  <si>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</si>
  <si>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</si>
  <si>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</si>
  <si>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</si>
  <si>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</si>
  <si>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</si>
  <si>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</si>
  <si>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</si>
  <si>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</si>
  <si>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</si>
  <si>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</si>
  <si>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</si>
  <si>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</si>
  <si>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</si>
  <si>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</si>
  <si>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</si>
  <si>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</si>
  <si>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</si>
  <si>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</si>
  <si>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</si>
  <si>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</si>
  <si>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</si>
  <si>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</si>
  <si>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</si>
  <si>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</si>
  <si>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</si>
  <si>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</si>
  <si>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</si>
  <si>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</si>
  <si>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</si>
  <si>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</si>
  <si>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</si>
  <si>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</si>
  <si>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</si>
  <si>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</si>
  <si>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</si>
  <si>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</si>
  <si>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</si>
  <si>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</si>
  <si>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</si>
  <si>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</si>
  <si>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</si>
  <si>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</si>
  <si>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</si>
  <si>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</si>
  <si>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</si>
  <si>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</si>
  <si>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</si>
  <si>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</si>
  <si>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</si>
  <si>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</si>
  <si>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</si>
  <si>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</si>
  <si>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</si>
  <si>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</si>
  <si>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</si>
  <si>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</si>
  <si>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</si>
  <si>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</si>
  <si>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</si>
  <si>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</si>
  <si>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</si>
  <si>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</si>
  <si>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</si>
  <si>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</si>
  <si>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</si>
  <si>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</si>
  <si>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</si>
  <si>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</si>
  <si>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</si>
  <si>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</si>
  <si>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</si>
  <si>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</si>
  <si>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</si>
  <si>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</si>
  <si>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</si>
  <si>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</si>
  <si>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</si>
  <si>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</si>
  <si>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</si>
  <si>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</si>
  <si>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</si>
  <si>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</si>
  <si>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</si>
  <si>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</si>
  <si>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</si>
  <si>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</si>
  <si>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</si>
  <si>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</si>
  <si>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</si>
  <si>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</si>
  <si>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</si>
  <si>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</si>
  <si>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</si>
  <si>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</si>
  <si>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</si>
  <si>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</si>
  <si>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</si>
  <si>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</si>
  <si>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</si>
  <si>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</si>
  <si>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</si>
  <si>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</si>
  <si>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</si>
  <si>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</si>
  <si>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</si>
  <si>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</si>
  <si>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</si>
  <si>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</si>
  <si>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</si>
  <si>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</si>
  <si>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</si>
  <si>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</si>
  <si>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</si>
  <si>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</si>
  <si>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</si>
  <si>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</si>
  <si>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</si>
  <si>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</si>
  <si>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</si>
  <si>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</si>
  <si>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</si>
  <si>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</si>
  <si>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</si>
  <si>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</si>
  <si>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</si>
  <si>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</si>
  <si>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</si>
  <si>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</si>
  <si>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</si>
  <si>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</si>
  <si>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</si>
  <si>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</si>
  <si>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</si>
  <si>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</si>
  <si>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</si>
  <si>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</si>
  <si>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</si>
  <si>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</si>
  <si>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</si>
  <si>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</si>
  <si>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</si>
  <si>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</si>
  <si>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</si>
  <si>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</si>
  <si>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</si>
  <si>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</si>
  <si>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</si>
  <si>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</si>
  <si>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</si>
  <si>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</si>
  <si>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</si>
  <si>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</si>
  <si>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</si>
  <si>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</si>
  <si>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</si>
  <si>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</si>
  <si>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</si>
  <si>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</si>
  <si>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</si>
  <si>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</si>
  <si>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</si>
  <si>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</si>
  <si>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</si>
  <si>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</si>
  <si>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</si>
  <si>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</si>
  <si>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</si>
  <si>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</si>
  <si>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</si>
  <si>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</si>
  <si>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</si>
  <si>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</si>
  <si>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</si>
  <si>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</si>
  <si>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</si>
  <si>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</si>
  <si>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</si>
  <si>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</si>
  <si>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</si>
  <si>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</si>
  <si>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</si>
  <si>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</si>
  <si>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</si>
  <si>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</si>
  <si>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</si>
  <si>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</si>
  <si>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</si>
  <si>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</si>
  <si>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</si>
  <si>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</si>
  <si>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</si>
  <si>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</si>
  <si>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</si>
  <si>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</si>
  <si>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</si>
  <si>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</si>
  <si>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</si>
  <si>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</si>
  <si>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</si>
  <si>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</si>
  <si>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</si>
  <si>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</si>
  <si>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</si>
  <si>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</si>
  <si>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</si>
  <si>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</si>
  <si>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</si>
  <si>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</si>
  <si>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</si>
  <si>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</si>
  <si>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</si>
  <si>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</si>
  <si>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</si>
  <si>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</si>
  <si>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</si>
  <si>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</si>
  <si>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</si>
  <si>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</si>
  <si>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</si>
  <si>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</si>
  <si>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</si>
  <si>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</si>
  <si>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</si>
  <si>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</si>
  <si>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</si>
  <si>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</si>
  <si>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</si>
  <si>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</si>
  <si>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</si>
  <si>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</si>
  <si>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</si>
  <si>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</si>
  <si>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</si>
  <si>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</si>
  <si>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</si>
  <si>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</si>
  <si>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</si>
  <si>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</si>
  <si>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</si>
  <si>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</si>
  <si>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</si>
  <si>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</si>
  <si>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</si>
  <si>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</si>
  <si>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</si>
  <si>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</si>
  <si>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</si>
  <si>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</si>
  <si>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</si>
  <si>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</si>
  <si>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</si>
  <si>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</si>
  <si>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</si>
  <si>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</si>
  <si>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</si>
  <si>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</si>
  <si>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</si>
  <si>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</si>
  <si>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</si>
  <si>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</si>
  <si>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</si>
  <si>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</si>
  <si>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</si>
  <si>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</si>
  <si>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</si>
  <si>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</si>
  <si>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</si>
  <si>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</si>
  <si>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</si>
  <si>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</si>
  <si>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</si>
  <si>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</si>
  <si>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</si>
  <si>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</si>
  <si>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</si>
  <si>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</si>
  <si>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</si>
  <si>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</si>
  <si>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</si>
  <si>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</si>
  <si>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</si>
  <si>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</si>
  <si>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</si>
  <si>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</si>
  <si>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</si>
  <si>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</si>
  <si>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</si>
  <si>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</si>
  <si>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</si>
  <si>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</si>
  <si>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</si>
  <si>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</si>
  <si>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</si>
  <si>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</si>
  <si>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</si>
  <si>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</si>
  <si>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</si>
  <si>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</si>
  <si>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</si>
  <si>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</si>
  <si>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</si>
  <si>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</si>
  <si>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</si>
  <si>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</si>
  <si>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</si>
  <si>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</si>
  <si>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</si>
  <si>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</si>
  <si>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</si>
  <si>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</si>
  <si>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</si>
  <si>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</si>
  <si>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</si>
  <si>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</si>
  <si>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</si>
  <si>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</si>
  <si>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</si>
  <si>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</si>
  <si>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</si>
  <si>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</si>
  <si>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</si>
  <si>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</si>
  <si>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</si>
  <si>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</si>
  <si>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</si>
  <si>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</si>
  <si>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</si>
  <si>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</si>
  <si>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</si>
  <si>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</si>
  <si>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</si>
  <si>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</si>
  <si>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</si>
  <si>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</si>
  <si>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</si>
  <si>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</si>
  <si>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</si>
  <si>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</si>
  <si>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</si>
  <si>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</si>
  <si>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</si>
  <si>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</si>
  <si>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</si>
  <si>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</si>
  <si>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</si>
  <si>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</si>
  <si>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</si>
  <si>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</si>
  <si>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</si>
  <si>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</si>
  <si>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</si>
  <si>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</si>
  <si>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</si>
  <si>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</si>
  <si>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</si>
  <si>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</si>
  <si>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</si>
  <si>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</si>
  <si>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</si>
  <si>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</si>
  <si>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</si>
  <si>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</si>
  <si>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</si>
  <si>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</si>
  <si>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</si>
  <si>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</si>
  <si>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</si>
  <si>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</si>
  <si>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</si>
  <si>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</si>
  <si>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</si>
  <si>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</si>
  <si>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</si>
  <si>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</si>
  <si>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</si>
  <si>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</si>
  <si>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</si>
  <si>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</si>
  <si>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</si>
  <si>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</si>
  <si>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</si>
  <si>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</si>
  <si>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</si>
  <si>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</si>
  <si>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</si>
  <si>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</si>
  <si>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</si>
  <si>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</si>
  <si>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</si>
  <si>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</si>
  <si>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</si>
  <si>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</si>
  <si>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</si>
  <si>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</si>
  <si>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</si>
  <si>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</si>
  <si>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</si>
  <si>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</si>
  <si>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</si>
  <si>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</si>
  <si>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</si>
  <si>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</si>
  <si>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</si>
  <si>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</si>
  <si>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</si>
  <si>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</si>
  <si>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</si>
  <si>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</si>
  <si>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</si>
  <si>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</si>
  <si>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</si>
  <si>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</si>
  <si>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</si>
  <si>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</si>
  <si>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</si>
  <si>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</si>
  <si>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</si>
  <si>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</si>
  <si>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</si>
  <si>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</si>
  <si>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</si>
  <si>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</si>
  <si>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</si>
  <si>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</si>
  <si>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</si>
  <si>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</si>
  <si>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</si>
  <si>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</si>
  <si>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</si>
  <si>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</si>
  <si>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</si>
  <si>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</si>
  <si>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</si>
  <si>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</si>
  <si>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</si>
  <si>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</si>
  <si>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</si>
  <si>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</si>
  <si>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</si>
  <si>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</si>
  <si>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</si>
  <si>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</si>
  <si>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</si>
  <si>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</si>
  <si>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</si>
  <si>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</si>
  <si>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</si>
  <si>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</si>
  <si>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</si>
  <si>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</si>
  <si>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</si>
  <si>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</si>
  <si>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</si>
  <si>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</si>
  <si>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</si>
  <si>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</si>
  <si>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</si>
  <si>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</si>
  <si>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</si>
  <si>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</si>
  <si>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</si>
  <si>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</si>
  <si>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</si>
  <si>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</si>
  <si>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</si>
  <si>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</si>
  <si>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</si>
  <si>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</si>
  <si>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</si>
  <si>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</si>
  <si>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</si>
  <si>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</si>
  <si>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</si>
  <si>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</si>
  <si>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</si>
  <si>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</si>
  <si>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</si>
  <si>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</si>
  <si>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</si>
  <si>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</si>
  <si>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</si>
  <si>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</si>
  <si>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</si>
  <si>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</si>
  <si>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</si>
  <si>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</si>
  <si>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</si>
  <si>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</si>
  <si>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</si>
  <si>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</si>
  <si>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</si>
  <si>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</si>
  <si>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</si>
  <si>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</si>
  <si>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</si>
  <si>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</si>
  <si>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</si>
  <si>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</si>
  <si>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</si>
  <si>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</si>
  <si>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</si>
  <si>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</si>
  <si>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</si>
  <si>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</si>
  <si>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</si>
  <si>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</si>
  <si>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</si>
  <si>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</si>
  <si>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</si>
  <si>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</si>
  <si>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</si>
  <si>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</si>
  <si>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</si>
  <si>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</si>
  <si>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</si>
  <si>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</si>
  <si>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</si>
  <si>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</si>
  <si>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</si>
  <si>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</si>
  <si>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</si>
  <si>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</si>
  <si>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</si>
  <si>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</si>
  <si>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</si>
  <si>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</si>
  <si>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</si>
  <si>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</si>
  <si>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</si>
  <si>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</si>
  <si>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</si>
  <si>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</si>
  <si>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</si>
  <si>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</si>
  <si>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</si>
  <si>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</si>
  <si>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</si>
  <si>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</si>
  <si>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</si>
  <si>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</si>
  <si>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</si>
  <si>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</si>
  <si>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</si>
  <si>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</si>
  <si>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</si>
  <si>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</si>
  <si>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</si>
  <si>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</si>
  <si>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</si>
  <si>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</si>
  <si>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</si>
  <si>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</si>
  <si>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</si>
  <si>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</si>
  <si>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</si>
  <si>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</si>
  <si>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</si>
  <si>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</si>
  <si>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</si>
  <si>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</si>
  <si>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</si>
  <si>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</si>
  <si>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</si>
  <si>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</si>
  <si>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</si>
  <si>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</si>
  <si>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</si>
  <si>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</si>
  <si>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</si>
  <si>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</si>
  <si>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</si>
  <si>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</si>
  <si>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</si>
  <si>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</si>
  <si>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</si>
  <si>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</si>
  <si>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</si>
  <si>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</si>
  <si>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</si>
  <si>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</si>
  <si>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</si>
  <si>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</si>
  <si>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</si>
  <si>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</si>
  <si>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</si>
  <si>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</si>
  <si>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</si>
  <si>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</si>
  <si>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</si>
  <si>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</si>
  <si>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</si>
  <si>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</si>
  <si>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</si>
  <si>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</si>
  <si>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</si>
  <si>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</si>
  <si>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</si>
  <si>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</si>
  <si>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</si>
  <si>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</si>
  <si>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</si>
  <si>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</si>
  <si>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</si>
  <si>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</si>
  <si>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</si>
  <si>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</si>
  <si>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</si>
  <si>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</si>
  <si>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</si>
  <si>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</si>
  <si>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</si>
  <si>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</si>
  <si>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</si>
  <si>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</si>
  <si>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</si>
  <si>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</si>
  <si>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</si>
  <si>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</si>
  <si>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</si>
  <si>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</si>
  <si>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</si>
  <si>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</si>
  <si>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</si>
  <si>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</si>
  <si>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</si>
  <si>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</si>
  <si>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</si>
  <si>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</si>
  <si>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</si>
  <si>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</si>
  <si>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</si>
  <si>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</si>
  <si>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</si>
  <si>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</si>
  <si>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</si>
  <si>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</si>
  <si>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</si>
  <si>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</si>
  <si>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</si>
  <si>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</si>
  <si>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</si>
  <si>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</si>
  <si>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</si>
  <si>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</si>
  <si>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</si>
  <si>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</si>
  <si>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</si>
  <si>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</si>
  <si>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</si>
  <si>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</si>
  <si>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</si>
  <si>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</si>
  <si>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</si>
  <si>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</si>
  <si>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</si>
  <si>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</si>
  <si>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</si>
  <si>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</si>
  <si>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</si>
  <si>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</si>
  <si>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</si>
  <si>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</si>
  <si>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</si>
  <si>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</si>
  <si>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</si>
  <si>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</si>
  <si>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</si>
  <si>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</si>
  <si>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</si>
  <si>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</si>
  <si>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</si>
  <si>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</si>
  <si>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</si>
  <si>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</si>
  <si>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</si>
  <si>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</si>
  <si>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</si>
  <si>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</si>
  <si>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</si>
  <si>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</si>
  <si>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</si>
  <si>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</si>
  <si>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</si>
  <si>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</si>
  <si>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</si>
  <si>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</si>
  <si>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</si>
  <si>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</si>
  <si>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</si>
  <si>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</si>
  <si>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</si>
  <si>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</si>
  <si>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</si>
  <si>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</si>
  <si>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</si>
  <si>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</si>
  <si>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</si>
  <si>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</si>
  <si>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</si>
  <si>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</si>
  <si>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</si>
  <si>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</si>
  <si>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</si>
  <si>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</si>
  <si>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</si>
  <si>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</si>
  <si>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</si>
  <si>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</si>
  <si>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</si>
  <si>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</si>
  <si>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</si>
  <si>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</si>
  <si>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</si>
  <si>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</si>
  <si>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</si>
  <si>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</si>
  <si>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</si>
  <si>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</si>
  <si>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</si>
  <si>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</si>
  <si>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</si>
  <si>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</si>
  <si>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</si>
  <si>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</si>
  <si>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</si>
  <si>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</si>
  <si>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</si>
  <si>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</si>
  <si>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</si>
  <si>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</si>
  <si>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</si>
  <si>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</si>
  <si>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</si>
  <si>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</si>
  <si>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</si>
  <si>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</si>
  <si>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</si>
  <si>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</si>
  <si>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</si>
  <si>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</si>
  <si>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</si>
  <si>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</si>
  <si>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</si>
  <si>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</si>
  <si>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</si>
  <si>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</si>
  <si>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</si>
  <si>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</si>
  <si>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</si>
  <si>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</si>
  <si>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</si>
  <si>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</si>
  <si>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</si>
  <si>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</si>
  <si>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</si>
  <si>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</si>
  <si>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</si>
  <si>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</si>
  <si>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</si>
  <si>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</si>
  <si>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</si>
  <si>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</si>
  <si>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</si>
  <si>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</si>
  <si>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</si>
  <si>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</si>
  <si>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</si>
  <si>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</si>
  <si>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</si>
  <si>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</si>
  <si>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</si>
  <si>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</si>
  <si>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</si>
  <si>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</si>
  <si>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</si>
  <si>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</si>
  <si>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</si>
  <si>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</si>
  <si>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</si>
  <si>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</si>
  <si>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</si>
  <si>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</si>
  <si>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</si>
  <si>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</si>
  <si>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</si>
  <si>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</si>
  <si>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</si>
  <si>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</si>
  <si>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</si>
  <si>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</si>
  <si>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</si>
  <si>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</si>
  <si>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</si>
  <si>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</si>
  <si>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</si>
  <si>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</si>
  <si>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</si>
  <si>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</si>
  <si>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</si>
  <si>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</si>
  <si>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</si>
  <si>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</si>
  <si>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</si>
  <si>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</si>
  <si>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</si>
  <si>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</si>
  <si>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</si>
  <si>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</si>
  <si>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</si>
  <si>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</si>
  <si>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</si>
  <si>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</si>
  <si>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</si>
  <si>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</si>
  <si>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</si>
  <si>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</si>
  <si>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</si>
  <si>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</si>
  <si>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</si>
  <si>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</si>
  <si>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</si>
  <si>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</si>
  <si>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</si>
  <si>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</si>
  <si>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</si>
  <si>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</si>
  <si>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</si>
  <si>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</si>
  <si>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</si>
  <si>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</si>
  <si>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</si>
  <si>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</si>
  <si>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</si>
  <si>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</si>
  <si>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</si>
  <si>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</si>
  <si>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</si>
  <si>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</si>
  <si>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</si>
  <si>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</si>
  <si>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</si>
  <si>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</si>
  <si>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</si>
  <si>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</si>
  <si>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</si>
  <si>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</si>
  <si>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</si>
  <si>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</si>
  <si>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</si>
  <si>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</si>
  <si>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</si>
  <si>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</si>
  <si>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</si>
  <si>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</si>
  <si>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</si>
  <si>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</si>
  <si>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</si>
  <si>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</si>
  <si>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</si>
  <si>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</si>
  <si>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</si>
  <si>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</si>
  <si>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</si>
  <si>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</si>
  <si>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</si>
  <si>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</si>
  <si>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</si>
  <si>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</si>
  <si>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</si>
  <si>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</si>
  <si>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</si>
  <si>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</si>
  <si>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</si>
  <si>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</si>
  <si>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</si>
  <si>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</si>
  <si>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</si>
  <si>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</si>
  <si>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</si>
  <si>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</si>
  <si>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</si>
  <si>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</si>
  <si>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</si>
  <si>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</si>
  <si>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</si>
  <si>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</si>
  <si>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</si>
  <si>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</si>
  <si>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</si>
  <si>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</si>
  <si>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</si>
  <si>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</si>
  <si>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</si>
  <si>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</si>
  <si>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</si>
  <si>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</si>
  <si>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</si>
  <si>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</si>
  <si>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</si>
  <si>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</si>
  <si>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</si>
  <si>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</si>
  <si>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</si>
  <si>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</si>
  <si>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</si>
  <si>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</si>
  <si>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</si>
  <si>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</si>
  <si>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</si>
  <si>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</si>
  <si>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</si>
  <si>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</si>
  <si>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</si>
  <si>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</si>
  <si>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</si>
  <si>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</si>
  <si>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</si>
  <si>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</si>
  <si>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</si>
  <si>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</si>
  <si>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</si>
  <si>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</si>
  <si>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</si>
  <si>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</si>
  <si>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</si>
  <si>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</si>
  <si>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</si>
  <si>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</si>
  <si>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</si>
  <si>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</si>
  <si>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</si>
  <si>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</si>
  <si>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</si>
  <si>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</si>
  <si>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</si>
  <si>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</si>
  <si>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</si>
  <si>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</si>
  <si>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</si>
  <si>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</si>
  <si>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</si>
  <si>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</si>
  <si>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</si>
  <si>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</si>
  <si>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</si>
  <si>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</si>
  <si>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</si>
  <si>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</si>
  <si>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</si>
  <si>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</si>
  <si>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</si>
  <si>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</si>
  <si>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</si>
  <si>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</si>
  <si>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</si>
  <si>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</si>
  <si>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</si>
  <si>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</si>
  <si>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</si>
  <si>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</si>
  <si>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</si>
  <si>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</si>
  <si>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</si>
  <si>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</si>
  <si>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</si>
  <si>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</si>
  <si>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</si>
  <si>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</si>
  <si>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</si>
  <si>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</si>
  <si>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</si>
  <si>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</si>
  <si>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</si>
  <si>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</si>
  <si>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</si>
  <si>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</si>
  <si>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</si>
  <si>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</si>
  <si>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</si>
  <si>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</si>
  <si>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</si>
  <si>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</si>
  <si>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</si>
  <si>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</si>
  <si>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</si>
  <si>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</si>
  <si>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</si>
  <si>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</si>
  <si>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</si>
  <si>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</si>
  <si>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</si>
  <si>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</si>
  <si>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</si>
  <si>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</si>
  <si>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</si>
  <si>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</si>
  <si>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</si>
  <si>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</si>
  <si>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</si>
  <si>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</si>
  <si>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</si>
  <si>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</si>
  <si>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</si>
  <si>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</si>
  <si>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</si>
  <si>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</si>
  <si>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</si>
  <si>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</si>
  <si>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</si>
  <si>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</si>
  <si>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</si>
  <si>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</si>
  <si>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</si>
  <si>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</si>
  <si>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</si>
  <si>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</si>
  <si>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</si>
  <si>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</si>
  <si>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</si>
  <si>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</si>
  <si>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</si>
  <si>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</si>
  <si>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</si>
  <si>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</si>
  <si>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</si>
  <si>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</si>
  <si>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</si>
  <si>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</si>
  <si>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</si>
  <si>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</si>
  <si>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</si>
  <si>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</si>
  <si>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</si>
  <si>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</si>
  <si>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</si>
  <si>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</si>
  <si>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</si>
  <si>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</si>
  <si>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</si>
  <si>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</si>
  <si>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</si>
  <si>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</si>
  <si>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</si>
  <si>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</si>
  <si>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</si>
  <si>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</si>
  <si>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</si>
  <si>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</si>
  <si>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</si>
  <si>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</si>
  <si>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</si>
  <si>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</si>
  <si>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</si>
  <si>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</si>
  <si>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</si>
  <si>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</si>
  <si>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</si>
  <si>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</si>
  <si>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</si>
  <si>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</si>
  <si>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</si>
  <si>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</si>
  <si>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</si>
  <si>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</si>
  <si>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</si>
  <si>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</si>
  <si>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</si>
  <si>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</si>
  <si>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</si>
  <si>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</si>
  <si>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</si>
  <si>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</si>
  <si>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</si>
  <si>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</si>
  <si>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</si>
  <si>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</si>
  <si>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</si>
  <si>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</si>
  <si>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</si>
  <si>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</si>
  <si>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</si>
  <si>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</si>
  <si>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</si>
  <si>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</si>
  <si>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</si>
  <si>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</si>
  <si>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</si>
  <si>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</si>
  <si>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</si>
  <si>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</si>
  <si>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</si>
  <si>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</si>
  <si>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</si>
  <si>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</si>
  <si>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</si>
  <si>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</si>
  <si>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</si>
  <si>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</si>
  <si>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</si>
  <si>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</si>
  <si>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</si>
  <si>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</si>
  <si>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</si>
  <si>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</si>
  <si>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</si>
  <si>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</si>
  <si>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</si>
  <si>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</si>
  <si>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</si>
  <si>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</si>
  <si>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</si>
  <si>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</si>
  <si>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</si>
  <si>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</si>
  <si>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</si>
  <si>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</si>
  <si>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</si>
  <si>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</si>
  <si>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</si>
  <si>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</si>
  <si>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</si>
  <si>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</si>
  <si>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</si>
  <si>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</si>
  <si>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</si>
  <si>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</si>
  <si>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</si>
  <si>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</si>
  <si>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</si>
  <si>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</si>
  <si>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</si>
  <si>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</si>
  <si>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</si>
  <si>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</si>
  <si>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</si>
  <si>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</si>
  <si>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</si>
  <si>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</si>
  <si>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</si>
  <si>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</si>
  <si>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</si>
  <si>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</si>
  <si>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</si>
  <si>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</si>
  <si>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</si>
  <si>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</si>
  <si>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</si>
  <si>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</si>
  <si>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</si>
  <si>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</si>
  <si>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</si>
  <si>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</si>
  <si>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</si>
  <si>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</si>
  <si>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</si>
  <si>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</si>
  <si>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</si>
  <si>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</si>
  <si>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</si>
  <si>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</si>
  <si>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</si>
  <si>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</si>
  <si>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</si>
  <si>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</si>
  <si>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</si>
  <si>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</si>
  <si>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</si>
  <si>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</si>
  <si>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</si>
  <si>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</si>
  <si>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</si>
  <si>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</si>
  <si>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</si>
  <si>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</si>
  <si>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</si>
  <si>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</si>
  <si>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</si>
  <si>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</si>
  <si>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</si>
  <si>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</si>
  <si>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</si>
  <si>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</si>
  <si>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</si>
  <si>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</si>
  <si>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</si>
  <si>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</si>
  <si>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</si>
  <si>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</si>
  <si>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</si>
  <si>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</si>
  <si>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</si>
  <si>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</si>
  <si>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</si>
  <si>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</si>
  <si>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</si>
  <si>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</si>
  <si>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</si>
  <si>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</si>
  <si>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</si>
  <si>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</si>
  <si>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</si>
  <si>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</si>
  <si>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</si>
  <si>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</si>
  <si>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</si>
  <si>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</si>
  <si>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</si>
  <si>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</si>
  <si>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</si>
  <si>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</si>
  <si>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</si>
  <si>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</si>
  <si>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</si>
  <si>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</si>
  <si>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</si>
  <si>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</si>
  <si>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</si>
  <si>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</si>
  <si>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</si>
  <si>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</si>
  <si>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</si>
  <si>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</si>
  <si>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</si>
  <si>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</si>
  <si>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</si>
  <si>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</si>
  <si>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</si>
  <si>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</si>
  <si>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</si>
  <si>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</si>
  <si>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</si>
  <si>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</si>
  <si>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</si>
  <si>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</si>
  <si>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</si>
  <si>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</si>
  <si>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</si>
  <si>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</si>
  <si>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</si>
  <si>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</si>
  <si>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</si>
  <si>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</si>
  <si>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</si>
  <si>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</si>
  <si>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</si>
  <si>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</si>
  <si>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</si>
  <si>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</si>
  <si>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</si>
  <si>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</si>
  <si>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</si>
  <si>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</si>
  <si>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</si>
  <si>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</si>
  <si>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</si>
  <si>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</si>
  <si>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</si>
  <si>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</si>
  <si>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</si>
  <si>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</si>
  <si>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</si>
  <si>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</si>
  <si>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</si>
  <si>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</si>
  <si>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</si>
  <si>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</si>
  <si>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</si>
  <si>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</si>
  <si>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</si>
  <si>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</si>
  <si>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</si>
  <si>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</si>
  <si>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</si>
  <si>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</si>
  <si>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</si>
  <si>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</si>
  <si>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</si>
  <si>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</si>
  <si>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</si>
  <si>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</si>
  <si>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</si>
  <si>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</si>
  <si>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</si>
  <si>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</si>
  <si>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</si>
  <si>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</si>
  <si>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</si>
  <si>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</si>
  <si>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</si>
  <si>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</si>
  <si>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</si>
  <si>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</si>
  <si>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</si>
  <si>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</si>
  <si>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</si>
  <si>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</si>
  <si>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</si>
  <si>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</si>
  <si>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</si>
  <si>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</si>
  <si>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</si>
  <si>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</si>
  <si>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</si>
  <si>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</si>
  <si>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</si>
  <si>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</si>
  <si>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</si>
  <si>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</si>
  <si>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</si>
  <si>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</si>
  <si>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</si>
  <si>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</si>
  <si>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</si>
  <si>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</si>
  <si>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</si>
  <si>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</si>
  <si>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</si>
  <si>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</si>
  <si>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</si>
  <si>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</si>
  <si>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</si>
  <si>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</si>
  <si>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</si>
  <si>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</si>
  <si>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</si>
  <si>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</si>
  <si>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</si>
  <si>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</si>
  <si>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</si>
  <si>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</si>
  <si>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</si>
  <si>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</si>
  <si>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</si>
  <si>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</si>
  <si>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</si>
  <si>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</si>
  <si>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</si>
  <si>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</si>
  <si>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</si>
  <si>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</si>
  <si>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</si>
  <si>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</si>
  <si>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</si>
  <si>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</si>
  <si>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</si>
  <si>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</si>
  <si>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</si>
  <si>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</si>
  <si>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</si>
  <si>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</si>
  <si>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</si>
  <si>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</si>
  <si>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</si>
  <si>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</si>
  <si>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</si>
  <si>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</si>
  <si>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</si>
  <si>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</si>
  <si>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</si>
  <si>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</si>
  <si>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</si>
  <si>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</si>
  <si>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</si>
  <si>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</si>
  <si>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</si>
  <si>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</si>
  <si>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</si>
  <si>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</si>
  <si>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</si>
  <si>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</si>
  <si>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</si>
  <si>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</si>
  <si>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</si>
  <si>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</si>
  <si>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</si>
  <si>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</si>
  <si>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</si>
  <si>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</si>
  <si>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</si>
  <si>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</si>
  <si>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</si>
  <si>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</si>
  <si>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</si>
  <si>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</si>
  <si>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</si>
  <si>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</si>
  <si>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</si>
  <si>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</si>
  <si>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</si>
  <si>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</si>
  <si>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</si>
  <si>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</si>
  <si>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</si>
  <si>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</si>
  <si>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</si>
  <si>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</si>
  <si>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</si>
  <si>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</si>
  <si>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</si>
  <si>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</si>
  <si>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</si>
  <si>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</si>
  <si>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</si>
  <si>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</si>
  <si>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</si>
  <si>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</si>
  <si>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</si>
  <si>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</si>
  <si>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</si>
  <si>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</si>
  <si>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</si>
  <si>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</si>
  <si>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</si>
  <si>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</si>
  <si>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</si>
  <si>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</si>
  <si>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</si>
  <si>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</si>
  <si>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</si>
  <si>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</si>
  <si>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</si>
  <si>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</si>
  <si>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</si>
  <si>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</si>
  <si>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</si>
  <si>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</si>
  <si>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</si>
  <si>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</si>
  <si>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</si>
  <si>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</si>
  <si>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</si>
  <si>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</si>
  <si>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</si>
  <si>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</si>
  <si>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</si>
  <si>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</si>
  <si>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</si>
  <si>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</si>
  <si>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</si>
  <si>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</si>
  <si>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</si>
  <si>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</si>
  <si>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</si>
  <si>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</si>
  <si>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</si>
  <si>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</si>
  <si>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</si>
  <si>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</si>
  <si>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</si>
  <si>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</si>
  <si>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</si>
  <si>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</si>
  <si>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</si>
  <si>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</si>
  <si>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</si>
  <si>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</si>
  <si>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</si>
  <si>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</si>
  <si>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</si>
  <si>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</si>
  <si>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</si>
  <si>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</si>
  <si>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</si>
  <si>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</si>
  <si>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</si>
  <si>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</si>
  <si>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</si>
  <si>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</si>
  <si>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</si>
  <si>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</si>
  <si>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</si>
  <si>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</si>
  <si>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</si>
  <si>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</si>
  <si>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</si>
  <si>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</si>
  <si>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</si>
  <si>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</si>
  <si>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</si>
  <si>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</si>
  <si>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</si>
  <si>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</si>
  <si>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</si>
  <si>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</si>
  <si>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</si>
  <si>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</si>
  <si>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</si>
  <si>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</si>
  <si>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</si>
  <si>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</si>
  <si>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</si>
  <si>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</si>
  <si>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</si>
  <si>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</si>
  <si>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</si>
  <si>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</si>
  <si>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</si>
  <si>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</si>
  <si>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</si>
  <si>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</si>
  <si>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</si>
  <si>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</si>
  <si>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</si>
  <si>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</si>
  <si>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</si>
  <si>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</si>
  <si>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</si>
  <si>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</si>
  <si>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</si>
  <si>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</si>
  <si>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</si>
  <si>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</si>
  <si>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</si>
  <si>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</si>
  <si>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</si>
  <si>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</si>
  <si>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</si>
  <si>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</si>
  <si>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</si>
  <si>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</si>
  <si>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</si>
  <si>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</si>
  <si>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</si>
  <si>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</si>
  <si>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</si>
  <si>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</si>
  <si>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</si>
  <si>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</si>
  <si>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</si>
  <si>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</si>
  <si>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</si>
  <si>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</si>
  <si>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</si>
  <si>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</si>
  <si>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</si>
  <si>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</si>
  <si>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</si>
  <si>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</si>
  <si>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</si>
  <si>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</si>
  <si>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</si>
  <si>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</si>
  <si>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</si>
  <si>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</si>
  <si>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</si>
  <si>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</si>
  <si>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</si>
  <si>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</si>
  <si>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</si>
  <si>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</si>
  <si>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</si>
  <si>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</si>
  <si>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</si>
  <si>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</si>
  <si>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</si>
  <si>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</si>
  <si>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</si>
  <si>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</si>
  <si>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</si>
  <si>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</si>
  <si>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</si>
  <si>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</si>
  <si>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</si>
  <si>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</si>
  <si>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</si>
  <si>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</si>
  <si>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</si>
  <si>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</si>
  <si>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</si>
  <si>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</si>
  <si>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</si>
  <si>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</si>
  <si>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</si>
  <si>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</si>
  <si>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</si>
  <si>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</si>
  <si>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</si>
  <si>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</si>
  <si>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</si>
  <si>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</si>
  <si>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</si>
  <si>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</si>
  <si>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</si>
  <si>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</si>
  <si>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</si>
  <si>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</si>
  <si>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</si>
  <si>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</si>
  <si>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</si>
  <si>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</si>
  <si>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</si>
  <si>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</si>
  <si>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</si>
  <si>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</si>
  <si>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</si>
  <si>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</si>
  <si>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</si>
  <si>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</si>
  <si>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</si>
  <si>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</si>
  <si>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</si>
  <si>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</si>
  <si>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</si>
  <si>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</si>
  <si>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</si>
  <si>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</si>
  <si>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</si>
  <si>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</si>
  <si>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</si>
  <si>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</si>
  <si>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</si>
  <si>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</si>
  <si>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</si>
  <si>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</si>
  <si>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</si>
  <si>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</si>
  <si>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</si>
  <si>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</si>
  <si>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</si>
  <si>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</si>
  <si>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</si>
  <si>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</si>
  <si>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</si>
  <si>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</si>
  <si>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</si>
  <si>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</si>
  <si>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</si>
  <si>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</si>
  <si>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</si>
  <si>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</si>
  <si>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</si>
  <si>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</si>
  <si>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</si>
  <si>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</si>
  <si>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</si>
  <si>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</si>
  <si>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</si>
  <si>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</si>
  <si>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</si>
  <si>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</si>
  <si>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</si>
  <si>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</si>
  <si>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</si>
  <si>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</si>
  <si>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</si>
  <si>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</si>
  <si>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</si>
  <si>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</si>
  <si>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</si>
  <si>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</si>
  <si>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</si>
  <si>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</si>
  <si>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</si>
  <si>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</si>
  <si>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</si>
  <si>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</si>
  <si>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</si>
  <si>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</si>
  <si>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</si>
  <si>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</si>
  <si>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</si>
  <si>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</si>
  <si>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</si>
  <si>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</si>
  <si>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</si>
  <si>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</si>
  <si>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</si>
  <si>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</si>
  <si>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</si>
  <si>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</si>
  <si>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</si>
  <si>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</si>
  <si>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</si>
  <si>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</si>
  <si>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</si>
  <si>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</si>
  <si>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</si>
  <si>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</si>
  <si>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</si>
  <si>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</si>
  <si>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</si>
  <si>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</si>
  <si>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</si>
  <si>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</si>
  <si>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</si>
  <si>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</si>
  <si>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</si>
  <si>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</si>
  <si>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</si>
  <si>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</si>
  <si>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</si>
  <si>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</si>
  <si>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</si>
  <si>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</si>
  <si>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</si>
  <si>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</si>
  <si>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</si>
  <si>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</si>
  <si>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</si>
  <si>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</si>
  <si>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</si>
  <si>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</si>
  <si>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</si>
  <si>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</si>
  <si>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</si>
  <si>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</si>
  <si>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</si>
  <si>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</si>
  <si>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</si>
  <si>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</si>
  <si>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</si>
  <si>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</si>
  <si>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</si>
  <si>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</si>
  <si>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</si>
  <si>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</si>
  <si>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</si>
  <si>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</si>
  <si>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</si>
  <si>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</si>
  <si>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</si>
  <si>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</si>
  <si>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</si>
  <si>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</si>
  <si>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</si>
  <si>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</si>
  <si>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</si>
  <si>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</si>
  <si>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</si>
  <si>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</si>
  <si>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</si>
  <si>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</si>
  <si>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</si>
  <si>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</si>
  <si>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</si>
  <si>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</si>
  <si>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</si>
  <si>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</si>
  <si>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</si>
  <si>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</si>
  <si>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</si>
  <si>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</si>
  <si>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</si>
  <si>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</si>
  <si>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</si>
  <si>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</si>
  <si>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</si>
  <si>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</si>
  <si>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</si>
  <si>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</si>
  <si>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</si>
  <si>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</si>
  <si>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</si>
  <si>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</si>
  <si>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</si>
  <si>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</si>
  <si>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</si>
  <si>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</si>
  <si>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</si>
  <si>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</si>
  <si>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</si>
  <si>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</si>
  <si>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</si>
  <si>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</si>
  <si>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</si>
  <si>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</si>
  <si>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</si>
  <si>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</si>
  <si>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</si>
  <si>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</si>
  <si>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</si>
  <si>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</si>
  <si>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</si>
  <si>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</si>
  <si>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</si>
  <si>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</si>
  <si>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</si>
  <si>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</si>
  <si>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</si>
  <si>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</si>
  <si>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</si>
  <si>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</si>
  <si>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</si>
  <si>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</si>
  <si>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</si>
  <si>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</si>
  <si>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</si>
  <si>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</si>
  <si>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</si>
  <si>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</si>
  <si>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</si>
  <si>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</si>
  <si>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</si>
  <si>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</si>
  <si>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</si>
  <si>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</si>
  <si>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</si>
  <si>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</si>
  <si>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</si>
  <si>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</si>
  <si>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</si>
  <si>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</si>
  <si>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</si>
  <si>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</si>
  <si>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</si>
  <si>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</si>
  <si>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</si>
  <si>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</si>
  <si>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</si>
  <si>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</si>
  <si>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</si>
  <si>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</si>
  <si>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</si>
  <si>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</si>
  <si>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</si>
  <si>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</si>
  <si>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</si>
  <si>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</si>
  <si>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</si>
  <si>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</si>
  <si>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</si>
  <si>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</si>
  <si>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</si>
  <si>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</si>
  <si>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</si>
  <si>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</si>
  <si>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</si>
  <si>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</si>
  <si>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</si>
  <si>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</si>
  <si>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</si>
  <si>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</si>
  <si>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</si>
  <si>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</si>
  <si>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</si>
  <si>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</si>
  <si>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</si>
  <si>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</si>
  <si>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</si>
  <si>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</si>
  <si>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</si>
  <si>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</si>
  <si>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</si>
  <si>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</si>
  <si>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</si>
  <si>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</si>
  <si>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</si>
  <si>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</si>
  <si>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</si>
  <si>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</si>
  <si>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</si>
  <si>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</si>
  <si>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</si>
  <si>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</si>
  <si>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</si>
  <si>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</si>
  <si>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</si>
  <si>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</si>
  <si>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</si>
  <si>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</si>
  <si>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</si>
  <si>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</si>
  <si>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</si>
  <si>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</si>
  <si>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</si>
  <si>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</si>
  <si>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</si>
  <si>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</si>
  <si>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</si>
  <si>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</si>
  <si>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</si>
  <si>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</si>
  <si>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</si>
  <si>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</si>
  <si>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</si>
  <si>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</si>
  <si>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</si>
  <si>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</si>
  <si>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</si>
  <si>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</si>
  <si>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</si>
  <si>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</si>
  <si>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</si>
  <si>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</si>
  <si>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</si>
  <si>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</si>
  <si>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</si>
  <si>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</si>
  <si>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</si>
  <si>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</si>
  <si>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</si>
  <si>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</si>
  <si>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</si>
  <si>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</si>
  <si>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</si>
  <si>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</si>
  <si>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</si>
  <si>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</si>
  <si>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</si>
  <si>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</si>
  <si>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</si>
  <si>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</si>
  <si>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</si>
  <si>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</si>
  <si>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</si>
  <si>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</si>
  <si>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</si>
  <si>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</si>
  <si>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</si>
  <si>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</si>
  <si>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</si>
  <si>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</si>
  <si>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</si>
  <si>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</si>
  <si>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</si>
  <si>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</si>
  <si>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</si>
  <si>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</si>
  <si>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</si>
  <si>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</si>
  <si>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</si>
  <si>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</si>
  <si>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</si>
  <si>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</si>
  <si>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</si>
  <si>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</si>
  <si>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</si>
  <si>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</si>
  <si>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</si>
  <si>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</si>
  <si>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</si>
  <si>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</si>
  <si>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</si>
  <si>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</si>
  <si>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</si>
  <si>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</si>
  <si>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</si>
  <si>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</si>
  <si>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</si>
  <si>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</si>
  <si>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</si>
  <si>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</si>
  <si>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</si>
  <si>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</si>
  <si>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</si>
  <si>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</si>
  <si>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</si>
  <si>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</si>
  <si>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</si>
  <si>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</si>
  <si>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</si>
  <si>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</si>
  <si>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</si>
  <si>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</si>
  <si>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</si>
  <si>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</si>
  <si>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</si>
  <si>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</si>
  <si>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</si>
  <si>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</si>
  <si>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</si>
  <si>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</si>
  <si>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</si>
  <si>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</si>
  <si>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</si>
  <si>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</si>
  <si>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</si>
  <si>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</si>
  <si>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</si>
  <si>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</si>
  <si>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</si>
  <si>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</si>
  <si>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</si>
  <si>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</si>
  <si>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</si>
  <si>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</si>
  <si>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</si>
  <si>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</si>
  <si>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</si>
  <si>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</si>
  <si>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</si>
  <si>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</si>
  <si>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</si>
  <si>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</si>
  <si>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</si>
  <si>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</si>
  <si>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</si>
  <si>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</si>
  <si>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</si>
  <si>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</si>
  <si>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</si>
  <si>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</si>
  <si>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</si>
  <si>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</si>
  <si>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</si>
  <si>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</si>
  <si>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</si>
  <si>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</si>
  <si>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</si>
  <si>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</si>
  <si>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</si>
  <si>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</si>
  <si>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</si>
  <si>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</si>
  <si>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</si>
  <si>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</si>
  <si>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</si>
  <si>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</si>
  <si>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</si>
  <si>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</si>
  <si>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</si>
  <si>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</si>
  <si>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</si>
  <si>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</si>
  <si>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</si>
  <si>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</si>
  <si>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</si>
  <si>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</si>
  <si>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</si>
  <si>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</si>
  <si>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</si>
  <si>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</si>
  <si>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</si>
  <si>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</si>
  <si>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</si>
  <si>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</si>
  <si>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</si>
  <si>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</si>
  <si>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</si>
  <si>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</si>
  <si>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</si>
  <si>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</si>
  <si>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</si>
  <si>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</si>
  <si>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</si>
  <si>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</si>
  <si>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</si>
  <si>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</si>
  <si>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</si>
  <si>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</si>
  <si>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</si>
  <si>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</si>
  <si>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</si>
  <si>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</si>
  <si>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</si>
  <si>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</si>
  <si>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</si>
  <si>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</si>
  <si>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</si>
  <si>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</si>
  <si>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</si>
  <si>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</si>
  <si>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</si>
  <si>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</si>
  <si>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</si>
  <si>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</si>
  <si>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</si>
  <si>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</si>
  <si>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</si>
  <si>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</si>
  <si>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</si>
  <si>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</si>
  <si>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</si>
  <si>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</si>
  <si>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</si>
  <si>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</si>
  <si>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</si>
  <si>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</si>
  <si>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</si>
  <si>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</si>
  <si>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</si>
  <si>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</si>
  <si>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</si>
  <si>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</si>
  <si>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</si>
  <si>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</si>
  <si>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</si>
  <si>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</si>
  <si>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</si>
  <si>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</si>
  <si>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</si>
  <si>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</si>
  <si>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</si>
  <si>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</si>
  <si>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</si>
  <si>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</si>
  <si>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</si>
  <si>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</si>
  <si>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</si>
  <si>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</si>
  <si>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</si>
  <si>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</si>
  <si>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</si>
  <si>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</si>
  <si>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</si>
  <si>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</si>
  <si>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</si>
  <si>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</si>
  <si>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</si>
  <si>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</si>
  <si>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</si>
  <si>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</si>
  <si>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</si>
  <si>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</si>
  <si>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</si>
  <si>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</si>
  <si>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</si>
  <si>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</si>
  <si>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</si>
  <si>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</si>
  <si>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</si>
  <si>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</si>
  <si>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</si>
  <si>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</si>
  <si>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</si>
  <si>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</si>
  <si>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</si>
  <si>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</si>
  <si>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</si>
  <si>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</si>
  <si>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</si>
  <si>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</si>
  <si>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</si>
  <si>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</si>
  <si>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</si>
  <si>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</si>
  <si>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</si>
  <si>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</si>
  <si>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</si>
  <si>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</si>
  <si>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</si>
  <si>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</si>
  <si>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</si>
  <si>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</si>
  <si>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</si>
  <si>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</si>
  <si>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</si>
  <si>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</si>
  <si>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</si>
  <si>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</si>
  <si>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</si>
  <si>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</si>
  <si>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</si>
  <si>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</si>
  <si>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</si>
  <si>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</si>
  <si>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</si>
  <si>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</si>
  <si>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</si>
  <si>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</si>
  <si>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</si>
  <si>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</si>
  <si>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</si>
  <si>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</si>
  <si>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</si>
  <si>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</si>
  <si>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</si>
  <si>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</si>
  <si>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</si>
  <si>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</si>
  <si>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</si>
  <si>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</si>
  <si>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</si>
  <si>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</si>
  <si>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</si>
  <si>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</si>
  <si>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</si>
  <si>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</si>
  <si>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</si>
  <si>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</si>
  <si>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</si>
  <si>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</si>
  <si>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</si>
  <si>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</si>
  <si>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</si>
  <si>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</si>
  <si>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</si>
  <si>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</si>
  <si>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</si>
  <si>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</si>
  <si>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</si>
  <si>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</si>
  <si>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</si>
  <si>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</si>
  <si>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</si>
  <si>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</si>
  <si>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</si>
  <si>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</si>
  <si>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</si>
  <si>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</si>
  <si>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</si>
  <si>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</si>
  <si>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</si>
  <si>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</si>
  <si>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</si>
  <si>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</si>
  <si>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</si>
  <si>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</si>
  <si>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</si>
  <si>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</si>
  <si>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</si>
  <si>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</si>
  <si>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</si>
  <si>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</si>
  <si>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</si>
  <si>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</si>
  <si>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</si>
  <si>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</si>
  <si>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</si>
  <si>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</si>
  <si>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</si>
  <si>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</si>
  <si>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</si>
  <si>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</si>
  <si>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</si>
  <si>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</si>
  <si>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</si>
  <si>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</si>
  <si>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</si>
  <si>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</si>
  <si>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</si>
  <si>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</si>
  <si>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</si>
  <si>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</si>
  <si>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</si>
  <si>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</si>
  <si>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</si>
  <si>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</si>
  <si>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</si>
  <si>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</si>
  <si>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</si>
  <si>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</si>
  <si>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</si>
  <si>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</si>
  <si>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</si>
  <si>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</si>
  <si>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</si>
  <si>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</si>
  <si>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</si>
  <si>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</si>
  <si>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</si>
  <si>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</si>
  <si>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</si>
  <si>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</si>
  <si>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</si>
  <si>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</si>
  <si>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</si>
  <si>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</si>
  <si>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</si>
  <si>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</si>
  <si>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</si>
  <si>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</si>
  <si>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</si>
  <si>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</si>
  <si>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</si>
  <si>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</si>
  <si>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</si>
  <si>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</si>
  <si>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</si>
  <si>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</si>
  <si>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</si>
  <si>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</si>
  <si>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</si>
  <si>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</si>
  <si>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</si>
  <si>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</si>
  <si>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</si>
  <si>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</si>
  <si>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</si>
  <si>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</si>
  <si>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</si>
  <si>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</si>
  <si>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</si>
  <si>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</si>
  <si>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</si>
  <si>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</si>
  <si>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</si>
  <si>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</si>
  <si>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</si>
  <si>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</si>
  <si>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</si>
  <si>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</si>
  <si>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</si>
  <si>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</si>
  <si>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</si>
  <si>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</si>
  <si>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</si>
  <si>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</si>
  <si>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</si>
  <si>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</si>
  <si>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</si>
  <si>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</si>
  <si>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</si>
  <si>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</si>
  <si>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</si>
  <si>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</si>
  <si>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</si>
  <si>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</si>
  <si>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</si>
  <si>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</si>
  <si>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</si>
  <si>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</si>
  <si>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</si>
  <si>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</si>
  <si>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</si>
  <si>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</si>
  <si>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</si>
  <si>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</si>
  <si>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</si>
  <si>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</si>
  <si>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</si>
  <si>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</si>
  <si>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</si>
  <si>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</si>
  <si>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</si>
  <si>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</si>
  <si>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</si>
  <si>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</si>
  <si>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</si>
  <si>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</si>
  <si>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</si>
  <si>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</si>
  <si>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</si>
  <si>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</si>
  <si>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</si>
  <si>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</si>
  <si>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</si>
  <si>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</si>
  <si>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</si>
  <si>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</si>
  <si>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</si>
  <si>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</si>
  <si>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</si>
  <si>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</si>
  <si>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</si>
  <si>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</si>
  <si>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</si>
  <si>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</si>
  <si>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</si>
  <si>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</si>
  <si>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</si>
  <si>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</si>
  <si>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</si>
  <si>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</si>
  <si>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</si>
  <si>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</si>
  <si>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</si>
  <si>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</si>
  <si>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</si>
  <si>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</si>
  <si>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</si>
  <si>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</si>
  <si>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</si>
  <si>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</si>
  <si>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</si>
  <si>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</si>
  <si>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</si>
  <si>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</si>
  <si>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</si>
  <si>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</si>
  <si>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</si>
  <si>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</si>
  <si>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</si>
  <si>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</si>
  <si>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</si>
  <si>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</si>
  <si>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</si>
  <si>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</si>
  <si>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</si>
  <si>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</si>
  <si>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</si>
  <si>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</si>
  <si>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</si>
  <si>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</si>
  <si>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</si>
  <si>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</si>
  <si>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</si>
  <si>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</si>
  <si>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</si>
  <si>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</si>
  <si>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</si>
  <si>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</si>
  <si>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</si>
  <si>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</si>
  <si>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</si>
  <si>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</si>
  <si>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</si>
  <si>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</si>
  <si>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</si>
  <si>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</si>
  <si>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</si>
  <si>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</si>
  <si>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</si>
  <si>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</si>
  <si>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</si>
  <si>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</si>
  <si>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</si>
  <si>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</si>
  <si>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</si>
  <si>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</si>
  <si>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</si>
  <si>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</si>
  <si>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</si>
  <si>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</si>
  <si>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</si>
  <si>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</si>
  <si>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</si>
  <si>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</si>
  <si>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</si>
  <si>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</si>
  <si>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</si>
  <si>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</si>
  <si>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</si>
  <si>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</si>
  <si>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</si>
  <si>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</si>
  <si>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</si>
  <si>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</si>
  <si>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</si>
  <si>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</si>
  <si>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</si>
  <si>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</si>
  <si>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</si>
  <si>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</si>
  <si>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</si>
  <si>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</si>
  <si>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</si>
  <si>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</si>
  <si>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</si>
  <si>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</si>
  <si>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</si>
  <si>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</si>
  <si>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</si>
  <si>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</si>
  <si>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</si>
  <si>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</si>
  <si>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</si>
  <si>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</si>
  <si>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</si>
  <si>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</si>
  <si>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</si>
  <si>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</si>
  <si>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</si>
  <si>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</si>
  <si>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</si>
  <si>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</si>
  <si>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</si>
  <si>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</si>
  <si>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</si>
  <si>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</si>
  <si>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</si>
  <si>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</si>
  <si>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</si>
  <si>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</si>
  <si>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</si>
  <si>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</si>
  <si>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</si>
  <si>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</si>
  <si>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</si>
  <si>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</si>
  <si>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</si>
  <si>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</si>
  <si>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</si>
  <si>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</si>
  <si>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</si>
  <si>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</si>
  <si>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</si>
  <si>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</si>
  <si>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</si>
  <si>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</si>
  <si>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</si>
  <si>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</si>
  <si>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</si>
  <si>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</si>
  <si>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</si>
  <si>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</si>
  <si>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</si>
  <si>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</si>
  <si>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</si>
  <si>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</si>
  <si>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</si>
  <si>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</si>
  <si>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</si>
  <si>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</si>
  <si>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</si>
  <si>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</si>
  <si>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</si>
  <si>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</si>
  <si>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</si>
  <si>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</si>
  <si>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</si>
  <si>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</si>
  <si>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</si>
  <si>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</si>
  <si>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</si>
  <si>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</si>
  <si>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</si>
  <si>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</si>
  <si>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</si>
  <si>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</si>
  <si>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</si>
  <si>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</si>
  <si>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</si>
  <si>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</si>
  <si>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</si>
  <si>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</si>
  <si>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</si>
  <si>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</si>
  <si>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</si>
  <si>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</si>
  <si>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</si>
  <si>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</si>
  <si>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</si>
  <si>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</si>
  <si>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</si>
  <si>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</si>
  <si>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</si>
  <si>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</si>
  <si>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</si>
  <si>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</si>
  <si>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</si>
  <si>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</si>
  <si>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</si>
  <si>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</si>
  <si>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</si>
  <si>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</si>
  <si>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</si>
  <si>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</si>
  <si>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</si>
  <si>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</si>
  <si>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</si>
  <si>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</si>
  <si>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</si>
  <si>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</si>
  <si>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</si>
  <si>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</si>
  <si>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</si>
  <si>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</si>
  <si>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</si>
  <si>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</si>
  <si>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</si>
  <si>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</si>
  <si>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</si>
  <si>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</si>
  <si>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</si>
  <si>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</si>
  <si>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</si>
  <si>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</si>
  <si>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</si>
  <si>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</si>
  <si>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</si>
  <si>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</si>
  <si>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</si>
  <si>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</si>
  <si>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</si>
  <si>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</si>
  <si>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</si>
  <si>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</si>
  <si>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</si>
  <si>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</si>
  <si>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</si>
  <si>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</si>
  <si>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</si>
  <si>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</si>
  <si>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</si>
  <si>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</si>
  <si>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</si>
  <si>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</si>
  <si>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</si>
  <si>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</si>
  <si>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</si>
  <si>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</si>
  <si>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</si>
  <si>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</si>
  <si>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</si>
  <si>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</si>
  <si>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</si>
  <si>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</si>
  <si>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</si>
  <si>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</si>
  <si>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</si>
  <si>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</si>
  <si>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</si>
  <si>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</si>
  <si>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</si>
  <si>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</si>
  <si>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</si>
  <si>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</si>
  <si>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</si>
  <si>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</si>
  <si>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</si>
  <si>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</si>
  <si>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</si>
  <si>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</si>
  <si>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</si>
  <si>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</si>
  <si>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</si>
  <si>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</si>
  <si>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</si>
  <si>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</si>
  <si>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</si>
  <si>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</si>
  <si>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</si>
  <si>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</si>
  <si>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</si>
  <si>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</si>
  <si>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</si>
  <si>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</si>
  <si>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</si>
  <si>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</si>
  <si>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</si>
  <si>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</si>
  <si>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</si>
  <si>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</si>
  <si>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</si>
  <si>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</si>
  <si>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</si>
  <si>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</si>
  <si>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</si>
  <si>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</si>
  <si>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</si>
  <si>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</si>
  <si>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</si>
  <si>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</si>
  <si>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</si>
  <si>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</si>
  <si>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</si>
  <si>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</si>
  <si>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</si>
  <si>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</si>
  <si>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</si>
  <si>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</si>
  <si>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</si>
  <si>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</si>
  <si>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</si>
  <si>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</si>
  <si>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</si>
  <si>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</si>
  <si>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</si>
  <si>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</si>
  <si>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</si>
  <si>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</si>
  <si>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</si>
  <si>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</si>
  <si>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</si>
  <si>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</si>
  <si>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</si>
  <si>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</si>
  <si>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</si>
  <si>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</si>
  <si>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</si>
  <si>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</si>
  <si>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</si>
  <si>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</si>
  <si>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</si>
  <si>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</si>
  <si>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</si>
  <si>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</si>
  <si>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</si>
  <si>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</si>
  <si>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</si>
  <si>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</si>
  <si>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</si>
  <si>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</si>
  <si>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</si>
  <si>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</si>
  <si>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</si>
  <si>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</si>
  <si>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</si>
  <si>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</si>
  <si>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</si>
  <si>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</si>
  <si>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</si>
  <si>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</si>
  <si>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</si>
  <si>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</si>
  <si>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</si>
  <si>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</si>
  <si>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</si>
  <si>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</si>
  <si>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</si>
  <si>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</si>
  <si>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</si>
  <si>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</si>
  <si>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</si>
  <si>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</si>
  <si>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</si>
  <si>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</si>
  <si>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</si>
  <si>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</si>
  <si>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</si>
  <si>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</si>
  <si>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</si>
  <si>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</si>
  <si>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</si>
  <si>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</si>
  <si>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</si>
  <si>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</si>
  <si>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</si>
  <si>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</si>
  <si>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</si>
  <si>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</si>
  <si>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</si>
  <si>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</si>
  <si>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</si>
  <si>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</si>
  <si>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</si>
  <si>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</si>
  <si>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</si>
  <si>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</si>
  <si>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</si>
  <si>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</si>
  <si>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</si>
  <si>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</si>
  <si>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</si>
  <si>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</si>
  <si>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</si>
  <si>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</si>
  <si>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</si>
  <si>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</si>
  <si>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</si>
  <si>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</si>
  <si>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</si>
  <si>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</si>
  <si>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</si>
  <si>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</si>
  <si>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</si>
  <si>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</si>
  <si>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</si>
  <si>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</si>
  <si>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</si>
  <si>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</si>
  <si>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</si>
  <si>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</si>
  <si>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</si>
  <si>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</si>
  <si>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</si>
  <si>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</si>
  <si>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</si>
  <si>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</si>
  <si>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</si>
  <si>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</si>
  <si>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</si>
  <si>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</si>
  <si>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</si>
  <si>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</si>
  <si>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</si>
  <si>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</si>
  <si>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</si>
  <si>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</si>
  <si>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</si>
  <si>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</si>
  <si>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</si>
  <si>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</si>
  <si>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</si>
  <si>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</si>
  <si>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</si>
  <si>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</si>
  <si>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</si>
  <si>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</si>
  <si>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</si>
  <si>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</si>
  <si>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</si>
  <si>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</si>
  <si>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</si>
  <si>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</si>
  <si>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</si>
  <si>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</si>
  <si>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</si>
  <si>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</si>
  <si>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</si>
  <si>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</si>
  <si>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</si>
  <si>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</si>
  <si>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</si>
  <si>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</si>
  <si>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</si>
  <si>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</si>
  <si>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</si>
  <si>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</si>
  <si>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</si>
  <si>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</si>
  <si>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</si>
  <si>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</si>
  <si>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</si>
  <si>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</si>
  <si>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</si>
  <si>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</si>
  <si>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</si>
  <si>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</si>
  <si>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</si>
  <si>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</si>
  <si>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</si>
  <si>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</si>
  <si>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</si>
  <si>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</si>
  <si>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</si>
  <si>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</si>
  <si>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</si>
  <si>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</si>
  <si>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</si>
  <si>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</si>
  <si>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</si>
  <si>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</si>
  <si>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</si>
  <si>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</si>
  <si>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</si>
  <si>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</si>
  <si>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</si>
  <si>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</si>
  <si>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</si>
  <si>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</si>
  <si>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</si>
  <si>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</si>
  <si>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</si>
  <si>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</si>
  <si>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</si>
  <si>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</si>
  <si>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</si>
  <si>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</si>
  <si>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</si>
  <si>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</si>
  <si>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</si>
  <si>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</si>
  <si>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</si>
  <si>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</si>
  <si>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</si>
  <si>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</si>
  <si>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</si>
  <si>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</si>
  <si>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</si>
  <si>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</si>
  <si>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</si>
  <si>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</si>
  <si>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</si>
  <si>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</si>
  <si>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</si>
  <si>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</si>
  <si>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</si>
  <si>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</si>
  <si>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</si>
  <si>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</si>
  <si>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</si>
  <si>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</si>
  <si>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</si>
  <si>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</si>
  <si>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</si>
  <si>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</si>
  <si>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</si>
  <si>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</si>
  <si>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</si>
  <si>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</si>
  <si>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</si>
  <si>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</si>
  <si>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</si>
  <si>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</si>
  <si>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</si>
  <si>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</si>
  <si>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</si>
  <si>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</si>
  <si>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</si>
  <si>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</si>
  <si>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</si>
  <si>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</si>
  <si>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</si>
  <si>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</si>
  <si>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</si>
  <si>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</si>
  <si>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</si>
  <si>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</si>
  <si>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</si>
  <si>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</si>
  <si>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</si>
  <si>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</si>
  <si>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</si>
  <si>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</si>
  <si>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</si>
  <si>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</si>
  <si>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</si>
  <si>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</si>
  <si>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</si>
  <si>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</si>
  <si>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</si>
  <si>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</si>
  <si>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</si>
  <si>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</si>
  <si>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</si>
  <si>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</si>
  <si>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</si>
  <si>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</si>
  <si>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</si>
  <si>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</si>
  <si>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</si>
  <si>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</si>
  <si>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</si>
  <si>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</si>
  <si>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</si>
  <si>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</si>
  <si>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</si>
  <si>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</si>
  <si>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</si>
  <si>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</si>
  <si>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</si>
  <si>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</si>
  <si>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</si>
  <si>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</si>
  <si>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</si>
  <si>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</si>
  <si>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</si>
  <si>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</si>
  <si>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</si>
  <si>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</si>
  <si>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</si>
  <si>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</si>
  <si>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</si>
  <si>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</si>
  <si>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</si>
  <si>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</si>
  <si>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</si>
  <si>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</si>
  <si>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</si>
  <si>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</si>
  <si>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</si>
  <si>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</si>
  <si>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</si>
  <si>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</si>
  <si>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</si>
  <si>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</si>
  <si>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</si>
  <si>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</si>
  <si>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</si>
  <si>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</si>
  <si>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</si>
  <si>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</si>
  <si>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</si>
  <si>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</si>
  <si>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</si>
  <si>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</si>
  <si>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</si>
  <si>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</si>
  <si>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</si>
  <si>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</si>
  <si>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</si>
  <si>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</si>
  <si>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</si>
  <si>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</si>
  <si>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</si>
  <si>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</si>
  <si>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</si>
  <si>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</si>
  <si>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</si>
  <si>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</si>
  <si>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</si>
  <si>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</si>
  <si>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</si>
  <si>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</si>
  <si>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</si>
  <si>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</si>
  <si>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</si>
  <si>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</si>
  <si>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</si>
  <si>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</si>
  <si>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</si>
  <si>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</si>
  <si>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</si>
  <si>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</si>
  <si>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</si>
  <si>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</si>
  <si>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</si>
  <si>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</si>
  <si>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</si>
  <si>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</si>
  <si>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</si>
  <si>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</si>
  <si>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</si>
  <si>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</si>
  <si>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</si>
  <si>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</si>
  <si>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</si>
  <si>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</si>
  <si>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</si>
  <si>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</si>
  <si>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</si>
  <si>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</si>
  <si>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</si>
  <si>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</si>
  <si>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</si>
  <si>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</si>
  <si>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</si>
  <si>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</si>
  <si>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</si>
  <si>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</si>
  <si>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</si>
  <si>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</si>
  <si>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</si>
  <si>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</si>
  <si>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</si>
  <si>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</si>
  <si>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</si>
  <si>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</si>
  <si>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</si>
  <si>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</si>
  <si>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</si>
  <si>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</si>
  <si>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</si>
  <si>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</si>
  <si>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</si>
  <si>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</si>
  <si>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</si>
  <si>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</si>
  <si>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</si>
  <si>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</si>
  <si>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</si>
  <si>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</si>
  <si>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</si>
  <si>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</si>
  <si>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</si>
  <si>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</si>
  <si>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</si>
  <si>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</si>
  <si>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</si>
  <si>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</si>
  <si>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</si>
  <si>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</si>
  <si>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</si>
  <si>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</si>
  <si>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</si>
  <si>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</si>
  <si>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</si>
  <si>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</si>
  <si>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</si>
  <si>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</si>
  <si>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</si>
  <si>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</si>
  <si>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</si>
  <si>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</si>
  <si>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</si>
  <si>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</si>
  <si>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</si>
  <si>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</si>
  <si>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</si>
  <si>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</si>
  <si>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</si>
  <si>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</si>
  <si>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</si>
  <si>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</si>
  <si>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</si>
  <si>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</si>
  <si>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</si>
  <si>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</si>
  <si>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</si>
  <si>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</si>
  <si>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</si>
  <si>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</si>
  <si>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</si>
  <si>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</si>
  <si>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</si>
  <si>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</si>
  <si>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</si>
  <si>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</si>
  <si>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</si>
  <si>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</si>
  <si>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</si>
  <si>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</si>
  <si>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</si>
  <si>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</si>
  <si>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</si>
  <si>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</si>
  <si>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</si>
  <si>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</si>
  <si>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</si>
  <si>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</si>
  <si>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</si>
  <si>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</si>
  <si>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</si>
  <si>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</si>
  <si>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</si>
  <si>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</si>
  <si>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</si>
  <si>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</si>
  <si>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</si>
  <si>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</si>
  <si>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</si>
  <si>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</si>
  <si>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</si>
  <si>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</si>
  <si>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</si>
  <si>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</si>
  <si>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</si>
  <si>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</si>
  <si>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</si>
  <si>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</si>
  <si>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</si>
  <si>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</si>
  <si>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</si>
  <si>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</si>
  <si>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</si>
  <si>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</si>
  <si>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</si>
  <si>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</si>
  <si>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</si>
  <si>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</si>
  <si>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</si>
  <si>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</si>
  <si>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</si>
  <si>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</si>
  <si>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</si>
  <si>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</si>
  <si>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</si>
  <si>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</si>
  <si>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</si>
  <si>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</si>
  <si>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</si>
  <si>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</si>
  <si>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</si>
  <si>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</si>
  <si>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</si>
  <si>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</si>
  <si>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</si>
  <si>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</si>
  <si>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</si>
  <si>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</si>
  <si>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</si>
  <si>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</si>
  <si>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</si>
  <si>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</si>
  <si>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</si>
  <si>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</si>
  <si>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</si>
  <si>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</si>
  <si>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</si>
  <si>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</si>
  <si>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</si>
  <si>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</si>
  <si>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</si>
  <si>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</si>
  <si>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</si>
  <si>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</si>
  <si>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</si>
  <si>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</si>
  <si>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</si>
  <si>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</si>
  <si>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</si>
  <si>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</si>
  <si>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</si>
  <si>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</si>
  <si>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</si>
  <si>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</si>
  <si>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</si>
  <si>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</si>
  <si>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</si>
  <si>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</si>
  <si>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</si>
  <si>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</si>
  <si>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</si>
  <si>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</si>
  <si>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</si>
  <si>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</si>
  <si>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</si>
  <si>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</si>
  <si>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</si>
  <si>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</si>
  <si>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</si>
  <si>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</si>
  <si>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</si>
  <si>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</si>
  <si>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</si>
  <si>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</si>
  <si>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</si>
  <si>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</si>
  <si>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</si>
  <si>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</si>
  <si>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</si>
  <si>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</si>
  <si>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</si>
  <si>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</si>
  <si>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</si>
  <si>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</si>
  <si>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</si>
  <si>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</si>
  <si>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</si>
  <si>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</si>
  <si>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</si>
  <si>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</si>
  <si>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</si>
  <si>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</si>
  <si>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</si>
  <si>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</si>
  <si>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</si>
  <si>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</si>
  <si>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</si>
  <si>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</si>
  <si>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</si>
  <si>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</si>
  <si>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</si>
  <si>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</si>
  <si>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</si>
  <si>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</si>
  <si>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</si>
  <si>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</si>
  <si>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</si>
  <si>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</si>
  <si>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</si>
  <si>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</si>
  <si>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</si>
  <si>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</si>
  <si>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</si>
  <si>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</si>
  <si>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</si>
  <si>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</si>
  <si>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</si>
  <si>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</si>
  <si>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</si>
  <si>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</si>
  <si>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</si>
  <si>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</si>
  <si>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</si>
  <si>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</si>
  <si>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</si>
  <si>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</si>
  <si>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</si>
  <si>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</si>
  <si>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</si>
  <si>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</si>
  <si>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</si>
  <si>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</si>
  <si>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</si>
  <si>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</si>
  <si>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</si>
  <si>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</si>
  <si>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</si>
  <si>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</si>
  <si>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</si>
  <si>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</si>
  <si>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</si>
  <si>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</si>
  <si>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</si>
  <si>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</si>
  <si>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</si>
  <si>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</si>
  <si>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</si>
  <si>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</si>
  <si>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</si>
  <si>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</si>
  <si>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</si>
  <si>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</si>
  <si>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</si>
  <si>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</si>
  <si>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</si>
  <si>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</si>
  <si>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</si>
  <si>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</si>
  <si>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</si>
  <si>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</si>
  <si>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</si>
  <si>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</si>
  <si>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</si>
  <si>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</si>
  <si>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</si>
  <si>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</si>
  <si>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</si>
  <si>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</si>
  <si>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</si>
  <si>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</si>
  <si>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</si>
  <si>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</si>
  <si>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</si>
  <si>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</si>
  <si>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</si>
  <si>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</si>
  <si>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</si>
  <si>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</si>
  <si>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</si>
  <si>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</si>
  <si>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</si>
  <si>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</si>
  <si>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</si>
  <si>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</si>
  <si>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</si>
  <si>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</si>
  <si>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</si>
  <si>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</si>
  <si>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</si>
  <si>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</si>
  <si>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</si>
  <si>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</si>
  <si>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</si>
  <si>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</si>
  <si>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</si>
  <si>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</si>
  <si>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</si>
  <si>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</si>
  <si>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</si>
  <si>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</si>
  <si>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</si>
  <si>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</si>
  <si>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</si>
  <si>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</si>
  <si>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</si>
  <si>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</si>
  <si>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</si>
  <si>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</si>
  <si>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</si>
  <si>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</si>
  <si>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</si>
  <si>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</si>
  <si>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</si>
  <si>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</si>
  <si>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</si>
  <si>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</si>
  <si>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</si>
  <si>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</si>
  <si>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</si>
  <si>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</si>
  <si>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</si>
  <si>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</si>
  <si>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</si>
  <si>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</si>
  <si>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</si>
  <si>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</si>
  <si>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</si>
  <si>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</si>
  <si>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</si>
  <si>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</si>
  <si>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</si>
  <si>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</si>
  <si>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</si>
  <si>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</si>
  <si>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</si>
  <si>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</si>
  <si>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</si>
  <si>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</si>
  <si>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</si>
  <si>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</si>
  <si>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</si>
  <si>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</si>
  <si>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</si>
  <si>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</si>
  <si>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</si>
  <si>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</si>
  <si>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</si>
  <si>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</si>
  <si>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</si>
  <si>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</si>
  <si>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</si>
  <si>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</si>
  <si>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</si>
  <si>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</si>
  <si>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</si>
  <si>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</si>
  <si>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</si>
  <si>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</si>
  <si>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</si>
  <si>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</si>
  <si>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</si>
  <si>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</si>
  <si>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</si>
  <si>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</si>
  <si>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</si>
  <si>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</si>
  <si>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</si>
  <si>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</si>
  <si>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</si>
  <si>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</si>
  <si>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</si>
  <si>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</si>
  <si>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</si>
  <si>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</si>
  <si>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</si>
  <si>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</si>
  <si>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</si>
  <si>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</si>
  <si>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</si>
  <si>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</si>
  <si>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</si>
  <si>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</si>
  <si>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</si>
  <si>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</si>
  <si>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</si>
  <si>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</si>
  <si>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</si>
  <si>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</si>
  <si>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</si>
  <si>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</si>
  <si>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</si>
  <si>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</si>
  <si>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</si>
  <si>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</si>
  <si>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</si>
  <si>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</si>
  <si>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</si>
  <si>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</si>
  <si>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</si>
  <si>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</si>
  <si>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</si>
  <si>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</si>
  <si>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</si>
  <si>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</si>
  <si>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</si>
  <si>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</si>
  <si>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</si>
  <si>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</si>
  <si>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</si>
  <si>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</si>
  <si>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</si>
  <si>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</si>
  <si>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</si>
  <si>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</si>
  <si>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</si>
  <si>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</si>
  <si>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</si>
  <si>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</si>
  <si>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</si>
  <si>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</si>
  <si>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</si>
  <si>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</si>
  <si>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</si>
  <si>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</si>
  <si>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</si>
  <si>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</si>
  <si>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</si>
  <si>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</si>
  <si>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</si>
  <si>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</si>
  <si>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</si>
  <si>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</si>
  <si>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</si>
  <si>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</si>
  <si>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</si>
  <si>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</si>
  <si>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</si>
  <si>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</si>
  <si>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</si>
  <si>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</si>
  <si>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</si>
  <si>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</si>
  <si>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</si>
  <si>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</si>
  <si>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</si>
  <si>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</si>
  <si>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</si>
  <si>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</si>
  <si>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</si>
  <si>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</si>
  <si>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</si>
  <si>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</si>
  <si>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</si>
  <si>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</si>
  <si>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</si>
  <si>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</si>
  <si>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</si>
  <si>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</si>
  <si>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</si>
  <si>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</si>
  <si>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</si>
  <si>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</si>
  <si>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</si>
  <si>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</si>
  <si>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</si>
  <si>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</si>
  <si>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</si>
  <si>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</si>
  <si>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</si>
  <si>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</si>
  <si>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</si>
  <si>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</si>
  <si>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</si>
  <si>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</si>
  <si>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</si>
  <si>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</si>
  <si>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</si>
  <si>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</si>
  <si>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</si>
  <si>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</si>
  <si>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</si>
  <si>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</si>
  <si>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</si>
  <si>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</si>
  <si>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</si>
  <si>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</si>
  <si>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</si>
  <si>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</si>
  <si>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</si>
  <si>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</si>
  <si>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</si>
  <si>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</si>
  <si>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</si>
  <si>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</si>
  <si>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</si>
  <si>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</si>
  <si>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</si>
  <si>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</si>
  <si>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</si>
  <si>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</si>
  <si>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</si>
  <si>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</si>
  <si>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</si>
  <si>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</si>
  <si>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</si>
  <si>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</si>
  <si>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</si>
  <si>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</si>
  <si>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</si>
  <si>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</si>
  <si>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</si>
  <si>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</si>
  <si>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</si>
  <si>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</si>
  <si>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</si>
  <si>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</si>
  <si>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</si>
  <si>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</si>
  <si>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</si>
  <si>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</si>
  <si>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</si>
  <si>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</si>
  <si>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</si>
  <si>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</si>
  <si>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</si>
  <si>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</si>
  <si>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</si>
  <si>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</si>
  <si>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</si>
  <si>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</si>
  <si>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</si>
  <si>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</si>
  <si>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</si>
  <si>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</si>
  <si>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</si>
  <si>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</si>
  <si>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</si>
  <si>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</si>
  <si>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</si>
  <si>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</si>
  <si>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</si>
  <si>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</si>
  <si>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</si>
  <si>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</si>
  <si>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</si>
  <si>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</si>
  <si>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</si>
  <si>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</si>
  <si>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</si>
  <si>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</si>
  <si>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</si>
  <si>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</si>
  <si>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</si>
  <si>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</si>
  <si>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</si>
  <si>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</si>
  <si>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</si>
  <si>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</si>
  <si>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</si>
  <si>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</si>
  <si>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</si>
  <si>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</si>
  <si>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</si>
  <si>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</si>
  <si>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</si>
  <si>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</si>
  <si>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</si>
  <si>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</si>
  <si>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</si>
  <si>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</si>
  <si>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</si>
  <si>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</si>
  <si>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</si>
  <si>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</si>
  <si>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</si>
  <si>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</si>
  <si>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</si>
  <si>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</si>
  <si>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</si>
  <si>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</si>
  <si>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</si>
  <si>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</si>
  <si>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</si>
  <si>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</si>
  <si>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</si>
  <si>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</si>
  <si>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</si>
  <si>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</si>
  <si>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</si>
  <si>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</si>
  <si>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</si>
  <si>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</si>
  <si>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</si>
  <si>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</si>
  <si>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</si>
  <si>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</si>
  <si>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</si>
  <si>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</si>
  <si>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</si>
  <si>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</si>
  <si>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</si>
  <si>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</si>
  <si>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</si>
  <si>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</si>
  <si>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</si>
  <si>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</si>
  <si>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</si>
  <si>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</si>
  <si>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</si>
  <si>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</si>
  <si>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</si>
  <si>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</si>
  <si>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</si>
  <si>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</si>
  <si>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</si>
  <si>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</si>
  <si>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</si>
  <si>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</si>
  <si>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</si>
  <si>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</si>
  <si>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</si>
  <si>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</si>
  <si>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</si>
  <si>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</si>
  <si>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</si>
  <si>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</si>
  <si>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</si>
  <si>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</si>
  <si>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</si>
  <si>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</si>
  <si>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</si>
  <si>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</si>
  <si>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</si>
  <si>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</si>
  <si>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</si>
  <si>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</si>
  <si>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</si>
  <si>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</si>
  <si>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</si>
  <si>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</si>
  <si>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</si>
  <si>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</si>
  <si>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</si>
  <si>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</si>
  <si>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</si>
  <si>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</si>
  <si>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</si>
  <si>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</si>
  <si>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</si>
  <si>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</si>
  <si>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</si>
  <si>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</si>
  <si>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</si>
  <si>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</si>
  <si>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</si>
  <si>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</si>
  <si>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</si>
  <si>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</si>
  <si>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</si>
  <si>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</si>
  <si>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</si>
  <si>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</si>
  <si>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</si>
  <si>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</si>
  <si>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</si>
  <si>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</si>
  <si>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</si>
  <si>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</si>
  <si>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</si>
  <si>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</si>
  <si>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</si>
  <si>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</si>
  <si>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</si>
  <si>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</si>
  <si>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</si>
  <si>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</si>
  <si>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</si>
  <si>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</si>
  <si>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</si>
  <si>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</si>
  <si>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</si>
  <si>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</si>
  <si>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</si>
  <si>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</si>
  <si>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</si>
  <si>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</si>
  <si>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</si>
  <si>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</si>
  <si>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</si>
  <si>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</si>
  <si>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</si>
  <si>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</si>
  <si>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</si>
  <si>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</si>
  <si>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</si>
  <si>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</si>
  <si>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</si>
  <si>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</si>
  <si>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</si>
  <si>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</si>
  <si>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</si>
  <si>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</si>
  <si>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</si>
  <si>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</si>
  <si>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</si>
  <si>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</si>
  <si>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</si>
  <si>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</si>
  <si>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</si>
  <si>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</si>
  <si>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</si>
  <si>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</si>
  <si>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</si>
  <si>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</si>
  <si>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</si>
  <si>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</si>
  <si>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</si>
  <si>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</si>
  <si>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</si>
  <si>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</si>
  <si>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</si>
  <si>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</si>
  <si>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</si>
  <si>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</si>
  <si>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</si>
  <si>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</si>
  <si>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</si>
  <si>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</si>
  <si>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</si>
  <si>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</si>
  <si>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</si>
  <si>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</si>
  <si>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</si>
  <si>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</si>
  <si>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</si>
  <si>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</si>
  <si>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</si>
  <si>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</si>
  <si>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</si>
  <si>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</si>
  <si>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</si>
  <si>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</si>
  <si>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</si>
  <si>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</si>
  <si>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</si>
  <si>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</si>
  <si>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</si>
  <si>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</si>
  <si>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</si>
  <si>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</si>
  <si>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</si>
  <si>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</si>
  <si>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</si>
  <si>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</si>
  <si>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</si>
  <si>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</si>
  <si>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</si>
  <si>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</si>
  <si>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</si>
  <si>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</si>
  <si>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</si>
  <si>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</si>
  <si>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</si>
  <si>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</si>
  <si>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</si>
  <si>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</si>
  <si>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</si>
  <si>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</si>
  <si>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</si>
  <si>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</si>
  <si>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</si>
  <si>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</si>
  <si>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</si>
  <si>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</si>
  <si>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</si>
  <si>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</si>
  <si>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</si>
  <si>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</si>
  <si>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</si>
  <si>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</si>
  <si>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</si>
  <si>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</si>
  <si>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</si>
  <si>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</si>
  <si>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</si>
  <si>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</si>
  <si>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</si>
  <si>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</si>
  <si>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</si>
  <si>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</si>
  <si>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</si>
  <si>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</si>
  <si>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</si>
  <si>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</si>
  <si>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</si>
  <si>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</si>
  <si>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</si>
  <si>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</si>
  <si>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</si>
  <si>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</si>
  <si>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</si>
  <si>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</si>
  <si>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</si>
  <si>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</si>
  <si>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</si>
  <si>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</si>
  <si>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</si>
  <si>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</si>
  <si>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</si>
  <si>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</si>
  <si>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</si>
  <si>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</si>
  <si>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</si>
  <si>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</si>
  <si>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</si>
  <si>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</si>
  <si>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</si>
  <si>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</si>
  <si>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</si>
  <si>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</si>
  <si>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</si>
  <si>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</si>
  <si>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</si>
  <si>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</si>
  <si>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</si>
  <si>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</si>
  <si>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</si>
  <si>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</si>
  <si>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</si>
  <si>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</si>
  <si>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</si>
  <si>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</si>
  <si>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</si>
  <si>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</si>
  <si>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</si>
  <si>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</si>
  <si>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</si>
  <si>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</si>
  <si>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</si>
  <si>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</si>
  <si>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</si>
  <si>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</si>
  <si>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</si>
  <si>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</si>
  <si>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</si>
  <si>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</si>
  <si>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</si>
  <si>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</si>
  <si>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</si>
  <si>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</si>
  <si>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</si>
  <si>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</si>
  <si>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</si>
  <si>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</si>
  <si>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</si>
  <si>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</si>
  <si>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</si>
  <si>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</si>
  <si>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</si>
  <si>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</si>
  <si>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</si>
  <si>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</si>
  <si>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</si>
  <si>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</si>
  <si>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</si>
  <si>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</si>
  <si>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</si>
  <si>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</si>
  <si>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</si>
  <si>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</si>
  <si>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</si>
  <si>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</si>
  <si>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</si>
  <si>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</si>
  <si>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</si>
  <si>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</si>
  <si>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</si>
  <si>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</si>
  <si>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</si>
  <si>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</si>
  <si>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</si>
  <si>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</si>
  <si>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</si>
  <si>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</si>
  <si>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</si>
  <si>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</si>
  <si>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</si>
  <si>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</si>
  <si>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</si>
  <si>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</si>
  <si>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</si>
  <si>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</si>
  <si>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</si>
  <si>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</si>
  <si>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</si>
  <si>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</si>
  <si>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</si>
  <si>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</si>
  <si>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</si>
  <si>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</si>
  <si>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</si>
  <si>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</si>
  <si>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</si>
  <si>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</si>
  <si>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</si>
  <si>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</si>
  <si>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</si>
  <si>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</si>
  <si>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</si>
  <si>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</si>
  <si>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</si>
  <si>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</si>
  <si>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</si>
  <si>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</si>
  <si>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</si>
  <si>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</si>
  <si>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</si>
  <si>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</si>
  <si>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</si>
  <si>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</si>
  <si>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</si>
  <si>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</si>
  <si>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</si>
  <si>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</si>
  <si>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</si>
  <si>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</si>
  <si>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</si>
  <si>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</si>
  <si>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</si>
  <si>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</si>
  <si>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</si>
  <si>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</si>
  <si>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</si>
  <si>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</si>
  <si>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</si>
  <si>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</si>
  <si>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</si>
  <si>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</si>
  <si>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</si>
  <si>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</si>
  <si>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</si>
  <si>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</si>
  <si>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</si>
  <si>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</si>
  <si>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</si>
  <si>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</si>
  <si>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</si>
  <si>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</si>
  <si>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</si>
  <si>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</si>
  <si>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</si>
  <si>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</si>
  <si>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</si>
  <si>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</si>
  <si>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</si>
  <si>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</si>
  <si>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</si>
  <si>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</si>
  <si>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</si>
  <si>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</si>
  <si>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</si>
  <si>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</si>
  <si>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</si>
  <si>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</si>
  <si>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</si>
  <si>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</si>
  <si>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</si>
  <si>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</si>
  <si>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</si>
  <si>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</si>
  <si>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</si>
  <si>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</si>
  <si>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</si>
  <si>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</si>
  <si>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</si>
  <si>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</si>
  <si>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</si>
  <si>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</si>
  <si>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</si>
  <si>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</si>
  <si>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</si>
  <si>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</si>
  <si>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</si>
  <si>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</si>
  <si>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</si>
  <si>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</si>
  <si>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</si>
  <si>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</si>
  <si>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</si>
  <si>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</si>
  <si>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</si>
  <si>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</si>
  <si>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</si>
  <si>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</si>
  <si>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</si>
  <si>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</si>
  <si>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</si>
  <si>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</si>
  <si>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</si>
  <si>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</si>
  <si>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</si>
  <si>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</si>
  <si>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</si>
  <si>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</si>
  <si>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</si>
  <si>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</si>
  <si>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</si>
  <si>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</si>
  <si>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</si>
  <si>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</si>
  <si>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</si>
  <si>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</si>
  <si>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</si>
  <si>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</si>
  <si>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</si>
  <si>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</si>
  <si>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</si>
  <si>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</si>
  <si>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</si>
  <si>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</si>
  <si>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</si>
  <si>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</si>
  <si>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</si>
  <si>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</si>
  <si>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</si>
  <si>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</si>
  <si>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</si>
  <si>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</si>
  <si>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</si>
  <si>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</si>
  <si>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</si>
  <si>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</si>
  <si>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</si>
  <si>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</si>
  <si>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</si>
  <si>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</si>
  <si>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</si>
  <si>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</si>
  <si>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</si>
  <si>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</si>
  <si>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</si>
  <si>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</si>
  <si>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</si>
  <si>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</si>
  <si>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</si>
  <si>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</si>
  <si>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</si>
  <si>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</si>
  <si>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</si>
  <si>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</si>
  <si>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</si>
  <si>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</si>
  <si>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</si>
  <si>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</si>
  <si>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</si>
  <si>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</si>
  <si>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</si>
  <si>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</si>
  <si>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</si>
  <si>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</si>
  <si>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</si>
  <si>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</si>
  <si>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</si>
  <si>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</si>
  <si>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</si>
  <si>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</si>
  <si>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</si>
  <si>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</si>
  <si>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</si>
  <si>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</si>
  <si>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</si>
  <si>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</si>
  <si>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</si>
  <si>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</si>
  <si>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</si>
  <si>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</si>
  <si>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</si>
  <si>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</si>
  <si>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</si>
  <si>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</si>
  <si>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</si>
  <si>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</si>
  <si>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</si>
  <si>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</si>
  <si>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</si>
  <si>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</si>
  <si>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</si>
  <si>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</si>
  <si>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</si>
  <si>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</si>
  <si>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</si>
  <si>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</si>
  <si>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</si>
  <si>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</si>
  <si>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</si>
  <si>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</si>
  <si>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</si>
  <si>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</si>
  <si>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</si>
  <si>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</si>
  <si>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</si>
  <si>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</si>
  <si>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</si>
  <si>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</si>
  <si>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</si>
  <si>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</si>
  <si>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</si>
  <si>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</si>
  <si>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</si>
  <si>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</si>
  <si>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</si>
  <si>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</si>
  <si>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</si>
  <si>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</si>
  <si>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</si>
  <si>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</si>
  <si>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</si>
  <si>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</si>
  <si>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</si>
  <si>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</si>
  <si>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</si>
  <si>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</si>
  <si>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</si>
  <si>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</si>
  <si>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</si>
  <si>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</si>
  <si>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</si>
  <si>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</si>
  <si>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</si>
  <si>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</si>
  <si>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</si>
  <si>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</si>
  <si>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</si>
  <si>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</si>
  <si>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</si>
  <si>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</si>
  <si>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</si>
  <si>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</si>
  <si>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</si>
  <si>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</si>
  <si>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</si>
  <si>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</si>
  <si>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</si>
  <si>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</si>
  <si>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</si>
  <si>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</si>
  <si>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</si>
  <si>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</si>
  <si>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</si>
  <si>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</si>
  <si>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</si>
  <si>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</si>
  <si>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</si>
  <si>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</si>
  <si>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</si>
  <si>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</si>
  <si>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</si>
  <si>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</si>
  <si>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</si>
  <si>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</si>
  <si>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</si>
  <si>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</si>
  <si>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</si>
  <si>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</si>
  <si>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</si>
  <si>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</si>
  <si>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</si>
  <si>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</si>
  <si>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</si>
  <si>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</si>
  <si>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</si>
  <si>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</si>
  <si>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</si>
  <si>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</si>
  <si>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</si>
  <si>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</si>
  <si>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</si>
  <si>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</si>
  <si>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</si>
  <si>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</si>
  <si>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</si>
  <si>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</si>
  <si>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</si>
  <si>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</si>
  <si>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</si>
  <si>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</si>
  <si>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</si>
  <si>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</si>
  <si>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</si>
  <si>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</si>
  <si>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</si>
  <si>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</si>
  <si>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</si>
  <si>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</si>
  <si>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</si>
  <si>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</si>
  <si>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</si>
  <si>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</si>
  <si>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</si>
  <si>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</si>
  <si>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</si>
  <si>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</si>
  <si>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</si>
  <si>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</si>
  <si>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</si>
  <si>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</si>
  <si>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</si>
  <si>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</si>
  <si>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</si>
  <si>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</si>
  <si>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</si>
  <si>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</si>
  <si>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</si>
  <si>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</si>
  <si>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</si>
  <si>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</si>
  <si>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</si>
  <si>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</si>
  <si>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</si>
  <si>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</si>
  <si>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</si>
  <si>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</si>
  <si>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</si>
  <si>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</si>
  <si>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</si>
  <si>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</si>
  <si>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</si>
  <si>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</si>
  <si>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</si>
  <si>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</si>
  <si>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</si>
  <si>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</si>
  <si>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</si>
  <si>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</si>
  <si>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</si>
  <si>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</si>
  <si>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</si>
  <si>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</si>
  <si>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</si>
  <si>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</si>
  <si>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</si>
  <si>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</si>
  <si>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</si>
  <si>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</si>
  <si>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</si>
  <si>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</si>
  <si>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</si>
  <si>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</si>
  <si>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</si>
  <si>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</si>
  <si>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</si>
  <si>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</si>
  <si>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</si>
  <si>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</si>
  <si>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</si>
  <si>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</si>
  <si>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</si>
  <si>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</si>
  <si>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</si>
  <si>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</si>
  <si>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</si>
  <si>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</si>
  <si>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</si>
  <si>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</si>
  <si>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</si>
  <si>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</si>
  <si>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</si>
  <si>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</si>
  <si>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</si>
  <si>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</si>
  <si>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</si>
  <si>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</si>
  <si>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</si>
  <si>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</si>
  <si>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</si>
  <si>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</si>
  <si>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</si>
  <si>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</si>
  <si>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</si>
  <si>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</si>
  <si>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</si>
  <si>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</si>
  <si>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</si>
  <si>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</si>
  <si>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</si>
  <si>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</si>
  <si>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</si>
  <si>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</si>
  <si>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</si>
  <si>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</si>
  <si>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</si>
  <si>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</si>
  <si>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</si>
  <si>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</si>
  <si>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</si>
  <si>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</si>
  <si>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</si>
  <si>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</si>
  <si>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</si>
  <si>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</si>
  <si>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</si>
  <si>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</si>
  <si>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</si>
  <si>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</si>
  <si>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</si>
  <si>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</si>
  <si>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</si>
  <si>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</si>
  <si>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</si>
  <si>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</si>
  <si>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</si>
  <si>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</si>
  <si>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</si>
  <si>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</si>
  <si>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</si>
  <si>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</si>
  <si>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</si>
  <si>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</si>
  <si>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</si>
  <si>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</si>
  <si>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</si>
  <si>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</si>
  <si>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</si>
  <si>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</si>
  <si>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</si>
  <si>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</si>
  <si>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</si>
  <si>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</si>
  <si>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</si>
  <si>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</si>
  <si>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</si>
  <si>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</si>
  <si>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</si>
  <si>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</si>
  <si>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</si>
  <si>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</si>
  <si>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</si>
  <si>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</si>
  <si>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</si>
  <si>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</si>
  <si>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</si>
  <si>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</si>
  <si>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</si>
  <si>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</si>
  <si>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</si>
  <si>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</si>
  <si>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</si>
  <si>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</si>
  <si>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</si>
  <si>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</si>
  <si>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</si>
  <si>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</si>
  <si>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</si>
  <si>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</si>
  <si>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</si>
  <si>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</si>
  <si>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</si>
  <si>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</si>
  <si>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</si>
  <si>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</si>
  <si>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</si>
  <si>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</si>
  <si>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</si>
  <si>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</si>
  <si>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</si>
  <si>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</si>
  <si>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</si>
  <si>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</si>
  <si>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</si>
  <si>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</si>
  <si>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</si>
  <si>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</si>
  <si>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</si>
  <si>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</si>
  <si>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</si>
  <si>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</si>
  <si>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</si>
  <si>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</si>
  <si>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</si>
  <si>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</si>
  <si>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</si>
  <si>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</si>
  <si>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</si>
  <si>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</si>
  <si>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</si>
  <si>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</si>
  <si>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</si>
  <si>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</si>
  <si>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</si>
  <si>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</si>
  <si>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</si>
  <si>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</si>
  <si>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</si>
  <si>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</si>
  <si>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</si>
  <si>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</si>
  <si>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</si>
  <si>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</si>
  <si>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</si>
  <si>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</si>
  <si>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</si>
  <si>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</si>
  <si>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</si>
  <si>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</si>
  <si>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</si>
  <si>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</si>
  <si>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</si>
  <si>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</si>
  <si>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</si>
  <si>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</si>
  <si>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</si>
  <si>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</si>
  <si>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</si>
  <si>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</si>
  <si>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</si>
  <si>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</si>
  <si>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</si>
  <si>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</si>
  <si>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</si>
  <si>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</si>
  <si>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</si>
  <si>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</si>
  <si>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</si>
  <si>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</si>
  <si>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</si>
  <si>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</si>
  <si>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</si>
  <si>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</si>
  <si>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</si>
  <si>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</si>
  <si>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</si>
  <si>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</si>
  <si>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</si>
  <si>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</si>
  <si>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</si>
  <si>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</si>
  <si>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</si>
  <si>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</si>
  <si>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</si>
  <si>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</si>
  <si>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</si>
  <si>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</si>
  <si>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</si>
  <si>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</si>
  <si>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</si>
  <si>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</si>
  <si>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</si>
  <si>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</si>
  <si>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</si>
  <si>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</si>
  <si>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</si>
  <si>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</si>
  <si>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</si>
  <si>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</si>
  <si>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</si>
  <si>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</si>
  <si>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</si>
  <si>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</si>
  <si>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</si>
  <si>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</si>
  <si>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</si>
  <si>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</si>
  <si>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</si>
  <si>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</si>
  <si>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</si>
  <si>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</si>
  <si>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</si>
  <si>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</si>
  <si>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</si>
  <si>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</si>
  <si>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</si>
  <si>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</si>
  <si>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</si>
  <si>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</si>
  <si>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</si>
  <si>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</si>
  <si>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</si>
  <si>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</si>
  <si>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</si>
  <si>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</si>
  <si>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</si>
  <si>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</si>
  <si>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</si>
  <si>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</si>
  <si>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</si>
  <si>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</si>
  <si>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</si>
  <si>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</si>
  <si>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</si>
  <si>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</si>
  <si>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</si>
  <si>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</si>
  <si>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</si>
  <si>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</si>
  <si>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</si>
  <si>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</si>
  <si>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</si>
  <si>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</si>
  <si>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</si>
  <si>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</si>
  <si>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</si>
  <si>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</si>
  <si>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</si>
  <si>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</si>
  <si>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</si>
  <si>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</si>
  <si>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</si>
  <si>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</si>
  <si>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</si>
  <si>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</si>
  <si>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</si>
  <si>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</si>
  <si>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</si>
  <si>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</si>
  <si>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</si>
  <si>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</si>
  <si>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</si>
  <si>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</si>
  <si>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</si>
  <si>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</si>
  <si>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</si>
  <si>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</si>
  <si>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</si>
  <si>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</si>
  <si>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</si>
  <si>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</si>
  <si>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</si>
  <si>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</si>
  <si>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</si>
  <si>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</si>
  <si>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</si>
  <si>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</si>
  <si>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</si>
  <si>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</si>
  <si>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</si>
  <si>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</si>
  <si>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</si>
  <si>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</si>
  <si>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</si>
  <si>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</si>
  <si>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</si>
  <si>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</si>
  <si>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</si>
  <si>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</si>
  <si>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</si>
  <si>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</si>
  <si>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</si>
  <si>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</si>
  <si>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</si>
  <si>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</si>
  <si>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</si>
  <si>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</si>
  <si>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</si>
  <si>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</si>
  <si>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</si>
  <si>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</si>
  <si>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</si>
  <si>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</si>
  <si>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</si>
  <si>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</si>
  <si>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</si>
  <si>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</si>
  <si>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</si>
  <si>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</si>
  <si>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</si>
  <si>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</si>
  <si>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</si>
  <si>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</si>
  <si>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</si>
  <si>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</si>
  <si>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</si>
  <si>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</si>
  <si>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</si>
  <si>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</si>
  <si>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</si>
  <si>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</si>
  <si>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</si>
  <si>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</si>
  <si>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</si>
  <si>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</si>
  <si>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</si>
  <si>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</si>
  <si>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</si>
  <si>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</si>
  <si>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</si>
  <si>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</si>
  <si>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</si>
  <si>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</si>
  <si>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</si>
  <si>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</si>
  <si>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</si>
  <si>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</si>
  <si>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</si>
  <si>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</si>
  <si>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</si>
  <si>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</si>
  <si>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</si>
  <si>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</si>
  <si>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</si>
  <si>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</si>
  <si>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</si>
  <si>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</si>
  <si>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</si>
  <si>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</si>
  <si>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</si>
  <si>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</si>
  <si>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</si>
  <si>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</si>
  <si>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</si>
  <si>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</si>
  <si>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</si>
  <si>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</si>
  <si>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</si>
  <si>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</si>
  <si>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</si>
  <si>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</si>
  <si>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</si>
  <si>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</si>
  <si>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</si>
  <si>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</si>
  <si>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</si>
  <si>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</si>
  <si>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</si>
  <si>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</si>
  <si>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</si>
  <si>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</si>
  <si>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</si>
  <si>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</si>
  <si>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</si>
  <si>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</si>
  <si>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</si>
  <si>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</si>
  <si>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</si>
  <si>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</si>
  <si>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</si>
  <si>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</si>
  <si>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</si>
  <si>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</si>
  <si>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</si>
  <si>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</si>
  <si>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</si>
  <si>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</si>
  <si>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</si>
  <si>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</si>
  <si>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</si>
  <si>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</si>
  <si>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</si>
  <si>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</si>
  <si>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</si>
  <si>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</si>
  <si>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</si>
  <si>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</si>
  <si>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</si>
  <si>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</si>
  <si>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</si>
  <si>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</si>
  <si>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</si>
  <si>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</si>
  <si>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</si>
  <si>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</si>
  <si>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</si>
  <si>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</si>
  <si>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</si>
  <si>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</si>
  <si>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</si>
  <si>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</si>
  <si>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</si>
  <si>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</si>
  <si>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</si>
  <si>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</si>
  <si>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</si>
  <si>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</si>
  <si>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</si>
  <si>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</si>
  <si>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</si>
  <si>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</si>
  <si>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</si>
  <si>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</si>
  <si>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</si>
  <si>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</si>
  <si>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</si>
  <si>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</si>
  <si>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</si>
  <si>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</si>
  <si>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</si>
  <si>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</si>
  <si>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</si>
  <si>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</si>
  <si>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</si>
  <si>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</si>
  <si>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</si>
  <si>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</si>
  <si>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</si>
  <si>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</si>
  <si>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</si>
  <si>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</si>
  <si>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</si>
  <si>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</si>
  <si>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</si>
  <si>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</si>
  <si>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</si>
  <si>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</si>
  <si>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</si>
  <si>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</si>
  <si>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</si>
  <si>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</si>
  <si>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</si>
  <si>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</si>
  <si>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</si>
  <si>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</si>
  <si>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</si>
  <si>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</si>
  <si>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</si>
  <si>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</si>
  <si>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</si>
  <si>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</si>
  <si>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</si>
  <si>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</si>
  <si>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</si>
  <si>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</si>
  <si>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</si>
  <si>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</si>
  <si>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</si>
  <si>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</si>
  <si>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</si>
  <si>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</si>
  <si>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</si>
  <si>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</si>
  <si>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</si>
  <si>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</si>
  <si>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</si>
  <si>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</si>
  <si>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</si>
  <si>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</si>
  <si>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</si>
  <si>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</si>
  <si>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</si>
  <si>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</si>
  <si>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</si>
  <si>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</si>
  <si>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</si>
  <si>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</si>
  <si>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</si>
  <si>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</si>
  <si>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</si>
  <si>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</si>
  <si>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</si>
  <si>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</si>
  <si>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</si>
  <si>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</si>
  <si>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</si>
  <si>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</si>
  <si>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</si>
  <si>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</si>
  <si>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</si>
  <si>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</si>
  <si>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</si>
  <si>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</si>
  <si>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</si>
  <si>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</si>
  <si>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</si>
  <si>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</si>
  <si>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</si>
  <si>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</si>
  <si>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</si>
  <si>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</si>
  <si>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</si>
  <si>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</si>
  <si>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</si>
  <si>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</si>
  <si>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</si>
  <si>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</si>
  <si>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</si>
  <si>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</si>
  <si>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</si>
  <si>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</si>
  <si>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</si>
  <si>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</si>
  <si>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</si>
  <si>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</si>
  <si>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</si>
  <si>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</si>
  <si>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</si>
  <si>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</si>
  <si>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</si>
  <si>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</si>
  <si>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</si>
  <si>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</si>
  <si>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</si>
  <si>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</si>
  <si>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</si>
  <si>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</si>
  <si>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</si>
  <si>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</si>
  <si>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</si>
  <si>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</si>
  <si>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</si>
  <si>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</si>
  <si>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</si>
  <si>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</si>
  <si>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</si>
  <si>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</si>
  <si>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</si>
  <si>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</si>
  <si>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</si>
  <si>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</si>
  <si>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</si>
  <si>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</si>
  <si>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</si>
  <si>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</si>
  <si>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</si>
  <si>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</si>
  <si>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</si>
  <si>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</si>
  <si>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</si>
  <si>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</si>
  <si>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</si>
  <si>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</si>
  <si>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</si>
  <si>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</si>
  <si>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</si>
  <si>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</si>
  <si>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</si>
  <si>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</si>
  <si>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</si>
  <si>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</si>
  <si>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</si>
  <si>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</si>
  <si>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</si>
  <si>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</si>
  <si>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</si>
  <si>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</si>
  <si>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</si>
  <si>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</si>
  <si>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</si>
  <si>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</si>
  <si>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</si>
  <si>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</si>
  <si>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</si>
  <si>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</si>
  <si>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</si>
  <si>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</si>
  <si>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</si>
  <si>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</si>
  <si>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</si>
  <si>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</si>
  <si>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</si>
  <si>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</si>
  <si>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</si>
  <si>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</si>
  <si>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</si>
  <si>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</si>
  <si>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</si>
  <si>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</si>
  <si>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</si>
  <si>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</si>
  <si>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</si>
  <si>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</si>
  <si>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</si>
  <si>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</si>
  <si>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</si>
  <si>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</si>
  <si>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</si>
  <si>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</si>
  <si>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</si>
  <si>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</si>
  <si>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</si>
  <si>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</si>
  <si>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</si>
  <si>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</si>
  <si>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</si>
  <si>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</si>
  <si>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</si>
  <si>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</si>
  <si>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</si>
  <si>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</si>
  <si>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</si>
  <si>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</si>
  <si>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</si>
  <si>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</si>
  <si>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</si>
  <si>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</si>
  <si>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</si>
  <si>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</si>
  <si>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</si>
  <si>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</si>
  <si>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</si>
  <si>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</si>
  <si>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</si>
  <si>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</si>
  <si>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</si>
  <si>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</si>
  <si>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</si>
  <si>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</si>
  <si>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</si>
  <si>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</si>
  <si>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</si>
  <si>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</si>
  <si>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</si>
  <si>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</si>
  <si>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</si>
  <si>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</si>
  <si>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</si>
  <si>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</si>
  <si>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</si>
  <si>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</si>
  <si>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</si>
  <si>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</si>
  <si>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</si>
  <si>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</si>
  <si>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</si>
  <si>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</si>
  <si>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</si>
  <si>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</si>
  <si>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</si>
  <si>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</si>
  <si>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</si>
  <si>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</si>
  <si>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</si>
  <si>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</si>
  <si>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</si>
  <si>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</si>
  <si>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</si>
  <si>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</si>
  <si>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</si>
  <si>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</si>
  <si>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</si>
  <si>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</si>
  <si>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</si>
  <si>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</si>
  <si>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</si>
  <si>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</si>
  <si>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</si>
  <si>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</si>
  <si>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</si>
  <si>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</si>
  <si>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</si>
  <si>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</si>
  <si>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</si>
  <si>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</si>
  <si>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</si>
  <si>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</si>
  <si>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</si>
  <si>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</si>
  <si>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</si>
  <si>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</si>
  <si>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</si>
  <si>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</si>
  <si>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</si>
  <si>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</si>
  <si>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</si>
  <si>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</si>
  <si>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</si>
  <si>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</si>
  <si>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</si>
  <si>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</si>
  <si>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</si>
  <si>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</si>
  <si>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</si>
  <si>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</si>
  <si>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</si>
  <si>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</si>
  <si>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</si>
  <si>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</si>
  <si>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</si>
  <si>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</si>
  <si>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</si>
  <si>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</si>
  <si>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</si>
  <si>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</si>
  <si>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</si>
  <si>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</si>
  <si>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</si>
  <si>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</si>
  <si>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</si>
  <si>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</si>
  <si>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</si>
  <si>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</si>
  <si>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</si>
  <si>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</si>
  <si>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</si>
  <si>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</si>
  <si>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</si>
  <si>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</si>
  <si>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</si>
  <si>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</si>
  <si>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</si>
  <si>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</si>
  <si>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</si>
  <si>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</si>
  <si>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</si>
  <si>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</si>
  <si>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</si>
  <si>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</si>
  <si>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</si>
  <si>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</si>
  <si>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</si>
  <si>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</si>
  <si>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</si>
  <si>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</si>
  <si>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</si>
  <si>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</si>
  <si>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</si>
  <si>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</si>
  <si>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</si>
  <si>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</si>
  <si>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</si>
  <si>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</si>
  <si>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</si>
  <si>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</si>
  <si>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</si>
  <si>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</si>
  <si>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</si>
  <si>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</si>
  <si>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</si>
  <si>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</si>
  <si>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</si>
  <si>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</si>
  <si>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</si>
  <si>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</si>
  <si>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</si>
  <si>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</si>
  <si>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</si>
  <si>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</si>
  <si>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</si>
  <si>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</si>
  <si>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</si>
  <si>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</si>
  <si>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</si>
  <si>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</si>
  <si>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</si>
  <si>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</si>
  <si>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</si>
  <si>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</si>
  <si>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</si>
  <si>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</si>
  <si>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</si>
  <si>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</si>
  <si>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</si>
  <si>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</si>
  <si>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</si>
  <si>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</si>
  <si>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</si>
  <si>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</si>
  <si>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</si>
  <si>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</si>
  <si>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</si>
  <si>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</si>
  <si>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</si>
  <si>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</si>
  <si>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</si>
  <si>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</si>
  <si>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</si>
  <si>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</si>
  <si>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</si>
  <si>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</si>
  <si>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</si>
  <si>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</si>
  <si>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</si>
  <si>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</si>
  <si>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</si>
  <si>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</si>
  <si>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</si>
  <si>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</si>
  <si>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</si>
  <si>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</si>
  <si>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</si>
  <si>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</si>
  <si>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</si>
  <si>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</si>
  <si>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</si>
  <si>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</si>
  <si>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</si>
  <si>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</si>
  <si>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</si>
  <si>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</si>
  <si>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</si>
  <si>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</si>
  <si>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</si>
  <si>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</si>
  <si>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</si>
  <si>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</si>
  <si>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</si>
  <si>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</si>
  <si>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</si>
  <si>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</si>
  <si>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</si>
  <si>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</si>
  <si>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</si>
  <si>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</si>
  <si>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</si>
  <si>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</si>
  <si>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</si>
  <si>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</si>
  <si>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</si>
  <si>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</si>
  <si>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</si>
  <si>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</si>
  <si>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</si>
  <si>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</si>
  <si>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</si>
  <si>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</si>
  <si>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</si>
  <si>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</si>
  <si>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</si>
  <si>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</si>
  <si>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</si>
  <si>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</si>
  <si>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</si>
  <si>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</si>
  <si>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</si>
  <si>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</si>
  <si>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</si>
  <si>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</si>
  <si>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</si>
  <si>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</si>
  <si>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</si>
  <si>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</si>
  <si>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</si>
  <si>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</si>
  <si>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</si>
  <si>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</si>
  <si>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</si>
  <si>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</si>
  <si>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</si>
  <si>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</si>
  <si>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</si>
  <si>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</si>
  <si>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</si>
  <si>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</si>
  <si>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</si>
  <si>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</si>
  <si>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</si>
  <si>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</si>
  <si>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</si>
  <si>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</si>
  <si>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</si>
  <si>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</si>
  <si>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</si>
  <si>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</si>
  <si>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</si>
  <si>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</si>
  <si>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</si>
  <si>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</si>
  <si>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</si>
  <si>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</si>
  <si>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</si>
  <si>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</si>
  <si>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</si>
  <si>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</si>
  <si>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</si>
  <si>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</si>
  <si>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</si>
  <si>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</si>
  <si>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</si>
  <si>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</si>
  <si>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</si>
  <si>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</si>
  <si>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</si>
  <si>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</si>
  <si>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</si>
  <si>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</si>
  <si>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</si>
  <si>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</si>
  <si>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</si>
  <si>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</si>
  <si>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</si>
  <si>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</si>
  <si>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</si>
  <si>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</si>
  <si>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</si>
  <si>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</si>
  <si>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</si>
  <si>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</si>
  <si>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</si>
  <si>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</si>
  <si>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</si>
  <si>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</si>
  <si>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</si>
  <si>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</si>
  <si>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</si>
  <si>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</si>
  <si>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</si>
  <si>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</si>
  <si>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</si>
  <si>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</si>
  <si>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</si>
  <si>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</si>
  <si>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</si>
  <si>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</si>
  <si>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</si>
  <si>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</si>
  <si>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</si>
  <si>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</si>
  <si>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</si>
  <si>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</si>
  <si>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</si>
  <si>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</si>
  <si>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</si>
  <si>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</si>
  <si>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</si>
  <si>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</si>
  <si>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</si>
  <si>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</si>
  <si>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</si>
  <si>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</si>
  <si>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</si>
  <si>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</si>
  <si>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</si>
  <si>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</si>
  <si>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</si>
  <si>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</si>
  <si>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</si>
  <si>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</si>
  <si>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</si>
  <si>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</si>
  <si>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</si>
  <si>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</si>
  <si>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</si>
  <si>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</si>
  <si>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</si>
  <si>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</si>
  <si>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</si>
  <si>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</si>
  <si>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</si>
  <si>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</si>
  <si>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</si>
  <si>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</si>
  <si>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</si>
  <si>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</si>
  <si>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</si>
  <si>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</si>
  <si>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</si>
  <si>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</si>
  <si>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</si>
  <si>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</si>
  <si>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</si>
  <si>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</si>
  <si>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</si>
  <si>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</si>
  <si>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</si>
  <si>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</si>
  <si>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</si>
  <si>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</si>
  <si>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</si>
  <si>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</si>
  <si>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</si>
  <si>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</si>
  <si>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</si>
  <si>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</si>
  <si>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</si>
  <si>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</si>
  <si>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</si>
  <si>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</si>
  <si>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</si>
  <si>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</si>
  <si>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</si>
  <si>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</si>
  <si>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</si>
  <si>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</si>
  <si>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</si>
  <si>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</si>
  <si>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</si>
  <si>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</si>
  <si>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</si>
  <si>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</si>
  <si>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</si>
  <si>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</si>
  <si>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</si>
  <si>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</si>
  <si>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</si>
  <si>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</si>
  <si>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</si>
  <si>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</si>
  <si>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</si>
  <si>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</si>
  <si>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</si>
  <si>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</si>
  <si>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</si>
  <si>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</si>
  <si>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</si>
  <si>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</si>
  <si>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</si>
  <si>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</si>
  <si>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</si>
  <si>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</si>
  <si>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</si>
  <si>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</si>
  <si>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</si>
  <si>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</si>
  <si>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</si>
  <si>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</si>
  <si>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</si>
  <si>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</si>
  <si>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</si>
  <si>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</si>
  <si>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</si>
  <si>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</si>
  <si>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</si>
  <si>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</si>
  <si>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</si>
  <si>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</si>
  <si>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</si>
  <si>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</si>
  <si>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</si>
  <si>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</si>
  <si>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</si>
  <si>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</si>
  <si>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</si>
  <si>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</si>
  <si>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</si>
  <si>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</si>
  <si>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</si>
  <si>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</si>
  <si>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</si>
  <si>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</si>
  <si>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</si>
  <si>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</si>
  <si>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</si>
  <si>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</si>
  <si>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</si>
  <si>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</si>
  <si>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</si>
  <si>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</si>
  <si>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</si>
  <si>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</si>
  <si>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</si>
  <si>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</si>
  <si>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</si>
  <si>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</si>
  <si>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</si>
  <si>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</si>
  <si>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</si>
  <si>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</si>
  <si>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</si>
  <si>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</si>
  <si>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</si>
  <si>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</si>
  <si>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</si>
  <si>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</si>
  <si>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</si>
  <si>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</si>
  <si>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</si>
  <si>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</si>
  <si>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</si>
  <si>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</si>
  <si>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</si>
  <si>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</si>
  <si>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</si>
  <si>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</si>
  <si>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</si>
  <si>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</si>
  <si>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</si>
  <si>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</si>
  <si>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</si>
  <si>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</si>
  <si>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</si>
  <si>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</si>
  <si>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</si>
  <si>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</si>
  <si>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</si>
  <si>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</si>
  <si>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</si>
  <si>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</si>
  <si>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</si>
  <si>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</si>
  <si>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</si>
  <si>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</si>
  <si>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</si>
  <si>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</si>
  <si>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</si>
  <si>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</si>
  <si>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</si>
  <si>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</si>
  <si>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</si>
  <si>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</si>
  <si>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</si>
  <si>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</si>
  <si>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</si>
  <si>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</si>
  <si>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</si>
  <si>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</si>
  <si>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</si>
  <si>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</si>
  <si>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</si>
  <si>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</si>
  <si>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</si>
  <si>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</si>
  <si>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</si>
  <si>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</si>
  <si>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</si>
  <si>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</si>
  <si>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</si>
  <si>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</si>
  <si>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</si>
  <si>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</si>
  <si>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</si>
  <si>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</si>
  <si>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</si>
  <si>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</si>
  <si>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</si>
  <si>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</si>
  <si>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</si>
  <si>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</si>
  <si>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</si>
  <si>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</si>
  <si>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</si>
  <si>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</si>
  <si>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</si>
  <si>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</si>
  <si>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</si>
  <si>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</si>
  <si>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</si>
  <si>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</si>
  <si>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</si>
  <si>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</si>
  <si>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</si>
  <si>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</si>
  <si>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</si>
  <si>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</si>
  <si>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</si>
  <si>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</si>
  <si>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</si>
  <si>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</si>
  <si>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</si>
  <si>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</si>
  <si>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</si>
  <si>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</si>
  <si>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</si>
  <si>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</si>
  <si>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</si>
  <si>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</si>
  <si>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</si>
  <si>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</si>
  <si>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</si>
  <si>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</si>
  <si>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</si>
  <si>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</si>
  <si>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</si>
  <si>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</si>
  <si>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</si>
  <si>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</si>
  <si>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</si>
  <si>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</si>
  <si>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</si>
  <si>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</si>
  <si>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</si>
  <si>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</si>
  <si>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</si>
  <si>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</si>
  <si>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</si>
  <si>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</si>
  <si>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</si>
  <si>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</si>
  <si>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</si>
  <si>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</si>
  <si>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</si>
  <si>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</si>
  <si>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</si>
  <si>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</si>
  <si>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</si>
  <si>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</si>
  <si>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</si>
  <si>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</si>
  <si>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</si>
  <si>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</si>
  <si>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</si>
  <si>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</si>
  <si>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</si>
  <si>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</si>
  <si>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</si>
  <si>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</si>
  <si>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</si>
  <si>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</si>
  <si>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</si>
  <si>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</si>
  <si>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</si>
  <si>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</si>
  <si>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</si>
  <si>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</si>
  <si>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</si>
  <si>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</si>
  <si>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</si>
  <si>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</si>
  <si>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</si>
  <si>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</si>
  <si>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</si>
  <si>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</si>
  <si>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</si>
  <si>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</si>
  <si>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</si>
  <si>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</si>
  <si>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</si>
  <si>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</si>
  <si>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</si>
  <si>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</si>
  <si>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</si>
  <si>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</si>
  <si>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</si>
  <si>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</si>
  <si>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</si>
  <si>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</si>
  <si>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</si>
  <si>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</si>
  <si>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</si>
  <si>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</si>
  <si>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</si>
  <si>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</si>
  <si>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</si>
  <si>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</si>
  <si>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</si>
  <si>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</si>
  <si>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</si>
  <si>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</si>
  <si>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</si>
  <si>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</si>
  <si>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</si>
  <si>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</si>
  <si>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</si>
  <si>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</si>
  <si>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</si>
  <si>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</si>
  <si>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</si>
  <si>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</si>
  <si>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</si>
  <si>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</si>
  <si>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</si>
  <si>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</si>
  <si>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</si>
  <si>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</si>
  <si>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</si>
  <si>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</si>
  <si>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</si>
  <si>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</si>
  <si>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</si>
  <si>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</si>
  <si>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</si>
  <si>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</si>
  <si>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</si>
  <si>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</si>
  <si>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</si>
  <si>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</si>
  <si>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</si>
  <si>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</si>
  <si>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</si>
  <si>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</si>
  <si>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</si>
  <si>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</si>
  <si>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</si>
  <si>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</si>
  <si>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</si>
  <si>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</si>
  <si>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</si>
  <si>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</si>
  <si>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</si>
  <si>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</si>
  <si>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</si>
  <si>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</si>
  <si>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</si>
  <si>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</si>
  <si>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</si>
  <si>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</si>
  <si>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</si>
  <si>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</si>
  <si>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</si>
  <si>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</si>
  <si>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</si>
  <si>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</si>
  <si>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</si>
  <si>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</si>
  <si>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</si>
  <si>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</si>
  <si>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</si>
  <si>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</si>
  <si>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</si>
  <si>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</si>
  <si>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</si>
  <si>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</si>
  <si>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</si>
  <si>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</si>
  <si>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</si>
  <si>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</si>
  <si>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</si>
  <si>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</si>
  <si>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</si>
  <si>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</si>
  <si>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</si>
  <si>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</si>
  <si>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</si>
  <si>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</si>
  <si>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</si>
  <si>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</si>
  <si>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</si>
  <si>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</si>
  <si>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</si>
  <si>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</si>
  <si>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</si>
  <si>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</si>
  <si>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</si>
  <si>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</si>
  <si>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</si>
  <si>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</si>
  <si>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</si>
  <si>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</si>
  <si>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</si>
  <si>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</si>
  <si>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</si>
  <si>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</si>
  <si>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</si>
  <si>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</si>
  <si>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</si>
  <si>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</si>
  <si>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</si>
  <si>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</si>
  <si>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</si>
  <si>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</si>
  <si>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</si>
  <si>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</si>
  <si>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</si>
  <si>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</si>
  <si>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</si>
  <si>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</si>
  <si>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</si>
  <si>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</si>
  <si>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</si>
  <si>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</si>
  <si>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</si>
  <si>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</si>
  <si>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</si>
  <si>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</si>
  <si>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</si>
  <si>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</si>
  <si>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</si>
  <si>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</si>
  <si>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</si>
  <si>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</si>
  <si>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</si>
  <si>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</si>
  <si>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</si>
  <si>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</si>
  <si>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</si>
  <si>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</si>
  <si>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</si>
  <si>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</si>
  <si>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</si>
  <si>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</si>
  <si>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</si>
  <si>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</si>
  <si>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</si>
  <si>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</si>
  <si>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</si>
  <si>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</si>
  <si>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</si>
  <si>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</si>
  <si>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</si>
  <si>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</si>
  <si>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</si>
  <si>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</si>
  <si>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</si>
  <si>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</si>
  <si>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</si>
  <si>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</si>
  <si>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</si>
  <si>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</si>
  <si>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</si>
  <si>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</si>
  <si>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</si>
  <si>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</si>
  <si>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</si>
  <si>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</si>
  <si>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</si>
  <si>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</si>
  <si>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</si>
  <si>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</si>
  <si>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</si>
  <si>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</si>
  <si>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</si>
  <si>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</si>
  <si>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</si>
  <si>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</si>
  <si>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</si>
  <si>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</si>
  <si>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</si>
  <si>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</si>
  <si>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</si>
  <si>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</si>
  <si>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</si>
  <si>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</si>
  <si>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</si>
  <si>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</si>
  <si>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</si>
  <si>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</si>
  <si>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</si>
  <si>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</si>
  <si>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</si>
  <si>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</si>
  <si>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</si>
  <si>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</si>
  <si>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</si>
  <si>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</si>
  <si>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</si>
  <si>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</si>
  <si>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</si>
  <si>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</si>
  <si>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</si>
  <si>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</si>
  <si>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</si>
  <si>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</si>
  <si>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</si>
  <si>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</si>
  <si>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</si>
  <si>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</si>
  <si>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</si>
  <si>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</si>
  <si>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</si>
  <si>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</si>
  <si>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</si>
  <si>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</si>
  <si>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</si>
  <si>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</si>
  <si>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</si>
  <si>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</si>
  <si>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</si>
  <si>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</si>
  <si>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</si>
  <si>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</si>
  <si>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</si>
  <si>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</si>
  <si>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</si>
  <si>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</si>
  <si>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</si>
  <si>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</si>
  <si>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</si>
  <si>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</si>
  <si>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</si>
  <si>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</si>
  <si>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</si>
  <si>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</si>
  <si>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</si>
  <si>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</si>
  <si>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</si>
  <si>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</si>
  <si>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</si>
  <si>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</si>
  <si>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</si>
  <si>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</si>
  <si>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</si>
  <si>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</si>
  <si>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</si>
  <si>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</si>
  <si>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</si>
  <si>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</si>
  <si>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</si>
  <si>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</si>
  <si>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</si>
  <si>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</si>
  <si>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</si>
  <si>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</si>
  <si>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</si>
  <si>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</si>
  <si>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</si>
  <si>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</si>
  <si>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</si>
  <si>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</si>
  <si>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</si>
  <si>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</si>
  <si>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</si>
  <si>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</si>
  <si>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</si>
  <si>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</si>
  <si>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</si>
  <si>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</si>
  <si>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</si>
  <si>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</si>
  <si>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</si>
  <si>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</si>
  <si>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</si>
  <si>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</si>
  <si>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</si>
  <si>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</si>
  <si>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</si>
  <si>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</si>
  <si>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</si>
  <si>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</si>
  <si>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</si>
  <si>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</si>
  <si>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</si>
  <si>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</si>
  <si>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</si>
  <si>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</si>
  <si>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</si>
  <si>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</si>
  <si>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</si>
  <si>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</si>
  <si>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</si>
  <si>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</si>
  <si>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</si>
  <si>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</si>
  <si>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</si>
  <si>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</si>
  <si>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</si>
  <si>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</si>
  <si>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</si>
  <si>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</si>
  <si>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</si>
  <si>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</si>
  <si>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</si>
  <si>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</si>
  <si>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</si>
  <si>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</si>
  <si>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</si>
  <si>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</si>
  <si>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</si>
  <si>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</si>
  <si>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</si>
  <si>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</si>
  <si>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</si>
  <si>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</si>
  <si>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</si>
  <si>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</si>
  <si>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</si>
  <si>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</si>
  <si>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</si>
  <si>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</si>
  <si>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</si>
  <si>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</si>
  <si>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</si>
  <si>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</si>
  <si>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</si>
  <si>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</si>
  <si>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</si>
  <si>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</si>
  <si>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</si>
  <si>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</si>
  <si>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</si>
  <si>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</si>
  <si>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</si>
  <si>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</si>
  <si>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</si>
  <si>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</si>
  <si>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</si>
  <si>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</si>
  <si>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</si>
  <si>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</si>
  <si>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</si>
  <si>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</si>
  <si>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</si>
  <si>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</si>
  <si>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</si>
  <si>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</si>
  <si>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</si>
  <si>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</si>
  <si>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</si>
  <si>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</si>
  <si>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</si>
  <si>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</si>
  <si>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</si>
  <si>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</si>
  <si>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</si>
  <si>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</si>
  <si>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</si>
  <si>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</si>
  <si>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</si>
  <si>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</si>
  <si>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</si>
  <si>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</si>
  <si>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</si>
  <si>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</si>
  <si>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</si>
  <si>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</si>
  <si>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</si>
  <si>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</si>
  <si>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</si>
  <si>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</si>
  <si>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</si>
  <si>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</si>
  <si>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</si>
  <si>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</si>
  <si>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</si>
  <si>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</si>
  <si>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</si>
  <si>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</si>
  <si>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</si>
  <si>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</si>
  <si>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</si>
  <si>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</si>
  <si>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</si>
  <si>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</si>
  <si>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</si>
  <si>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</si>
  <si>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</si>
  <si>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</si>
  <si>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</si>
  <si>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</si>
  <si>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</si>
  <si>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</si>
  <si>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</si>
  <si>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</si>
  <si>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</si>
  <si>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</si>
  <si>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</si>
  <si>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</si>
  <si>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</si>
  <si>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</si>
  <si>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</si>
  <si>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</si>
  <si>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</si>
  <si>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</si>
  <si>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</si>
  <si>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</si>
  <si>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</si>
  <si>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</si>
  <si>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</si>
  <si>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</si>
  <si>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</si>
  <si>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</si>
  <si>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</si>
  <si>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</si>
  <si>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</si>
  <si>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</si>
  <si>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</si>
  <si>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</si>
  <si>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</si>
  <si>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</si>
  <si>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</si>
  <si>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</si>
  <si>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</si>
  <si>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</si>
  <si>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</si>
  <si>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</si>
  <si>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</si>
  <si>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</si>
  <si>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</si>
  <si>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</si>
  <si>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</si>
  <si>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</si>
  <si>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</si>
  <si>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</si>
  <si>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</si>
  <si>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</si>
  <si>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</si>
  <si>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</si>
  <si>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</si>
  <si>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</si>
  <si>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</si>
  <si>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</si>
  <si>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</si>
  <si>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</si>
  <si>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</si>
  <si>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</si>
  <si>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</si>
  <si>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</si>
  <si>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</si>
  <si>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</si>
  <si>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</si>
  <si>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</si>
  <si>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</si>
  <si>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</si>
  <si>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</si>
  <si>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</si>
  <si>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</si>
  <si>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</si>
  <si>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</si>
  <si>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</si>
  <si>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</si>
  <si>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</si>
  <si>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</si>
  <si>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</si>
  <si>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</si>
  <si>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</si>
  <si>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</si>
  <si>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</si>
  <si>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</si>
  <si>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</si>
  <si>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</si>
  <si>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</si>
  <si>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</si>
  <si>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</si>
  <si>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</si>
  <si>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</si>
  <si>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</si>
  <si>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</si>
  <si>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</si>
  <si>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</si>
  <si>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</si>
  <si>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</si>
  <si>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</si>
  <si>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</si>
  <si>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</si>
  <si>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</si>
  <si>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</si>
  <si>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</si>
  <si>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</si>
  <si>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</si>
  <si>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</si>
  <si>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</si>
  <si>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</si>
  <si>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</si>
  <si>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</si>
  <si>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</si>
  <si>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</si>
  <si>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</si>
  <si>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</si>
  <si>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</si>
  <si>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</si>
  <si>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</si>
  <si>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</si>
  <si>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</si>
  <si>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</si>
  <si>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</si>
  <si>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</si>
  <si>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</si>
  <si>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</si>
  <si>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</si>
  <si>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</si>
  <si>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</si>
  <si>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</si>
  <si>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</si>
  <si>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</si>
  <si>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</si>
  <si>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</si>
  <si>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</si>
  <si>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</si>
  <si>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</si>
  <si>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</si>
  <si>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</si>
  <si>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</si>
  <si>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</si>
  <si>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</si>
  <si>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</si>
  <si>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</si>
  <si>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</si>
  <si>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</si>
  <si>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</si>
  <si>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</si>
  <si>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</si>
  <si>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</si>
  <si>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</si>
  <si>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</si>
  <si>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</si>
  <si>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</si>
  <si>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</si>
  <si>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</si>
  <si>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</si>
  <si>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</si>
  <si>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</si>
  <si>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</si>
  <si>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</si>
  <si>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</si>
  <si>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</si>
  <si>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</si>
  <si>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</si>
  <si>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</si>
  <si>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</si>
  <si>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</si>
  <si>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</si>
  <si>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</si>
  <si>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</si>
  <si>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</si>
  <si>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</si>
  <si>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</si>
  <si>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</si>
  <si>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</si>
  <si>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</si>
  <si>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</si>
  <si>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</si>
  <si>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</si>
  <si>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</si>
  <si>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</si>
  <si>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</si>
  <si>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</si>
  <si>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</si>
  <si>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</si>
  <si>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</si>
  <si>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</si>
  <si>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</si>
  <si>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</si>
  <si>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</si>
  <si>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</si>
  <si>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</si>
  <si>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</si>
  <si>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</si>
  <si>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</si>
  <si>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</si>
  <si>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</si>
  <si>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</si>
  <si>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</si>
  <si>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</si>
  <si>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</si>
  <si>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</si>
  <si>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</si>
  <si>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</si>
  <si>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</si>
  <si>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</si>
  <si>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</si>
  <si>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</si>
  <si>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</si>
  <si>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</si>
  <si>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</si>
  <si>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</si>
  <si>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</si>
  <si>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</si>
  <si>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</si>
  <si>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</si>
  <si>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</si>
  <si>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</si>
  <si>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</si>
  <si>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</si>
  <si>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</si>
  <si>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</si>
  <si>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</si>
  <si>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</si>
  <si>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</si>
  <si>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</si>
  <si>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</si>
  <si>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</si>
  <si>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</si>
  <si>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</si>
  <si>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</si>
  <si>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</si>
  <si>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</si>
  <si>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</si>
  <si>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</si>
  <si>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</si>
  <si>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</si>
  <si>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</si>
  <si>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</si>
  <si>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</si>
  <si>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</si>
  <si>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</si>
  <si>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</si>
  <si>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</si>
  <si>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</si>
  <si>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</si>
  <si>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</si>
  <si>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</si>
  <si>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</si>
  <si>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</si>
  <si>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</si>
  <si>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</si>
  <si>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</si>
  <si>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</si>
  <si>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</si>
  <si>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</si>
  <si>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</si>
  <si>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</si>
  <si>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</si>
  <si>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</si>
  <si>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</si>
  <si>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</si>
  <si>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</si>
  <si>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</si>
  <si>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</si>
  <si>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</si>
  <si>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</si>
  <si>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</si>
  <si>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</si>
  <si>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</si>
  <si>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</si>
  <si>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</si>
  <si>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</si>
  <si>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</si>
  <si>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</si>
  <si>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</si>
  <si>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</si>
  <si>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</si>
  <si>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</si>
  <si>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</si>
  <si>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</si>
  <si>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</si>
  <si>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</si>
  <si>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</si>
  <si>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</si>
  <si>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</si>
  <si>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</si>
  <si>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</si>
  <si>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</si>
  <si>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</si>
  <si>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</si>
  <si>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</si>
  <si>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</si>
  <si>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</si>
  <si>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</si>
  <si>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</si>
  <si>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</si>
  <si>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</si>
  <si>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</si>
  <si>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</si>
  <si>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</si>
  <si>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</si>
  <si>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</si>
  <si>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</si>
  <si>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</si>
  <si>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</si>
  <si>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</si>
  <si>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</si>
  <si>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</si>
  <si>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</si>
  <si>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</si>
  <si>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</si>
  <si>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</si>
  <si>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</si>
  <si>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</si>
  <si>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</si>
  <si>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</si>
  <si>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</si>
  <si>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</si>
  <si>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</si>
  <si>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</si>
  <si>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</si>
  <si>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</si>
  <si>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</si>
  <si>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</si>
  <si>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</si>
  <si>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</si>
  <si>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</si>
  <si>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</si>
  <si>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</si>
  <si>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</si>
  <si>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</si>
  <si>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</si>
  <si>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</si>
  <si>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</si>
  <si>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</si>
  <si>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</si>
  <si>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</si>
  <si>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</si>
  <si>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</si>
  <si>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</si>
  <si>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</si>
  <si>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</si>
  <si>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</si>
  <si>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</si>
  <si>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</si>
  <si>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</si>
  <si>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</si>
  <si>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</si>
  <si>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</si>
  <si>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</si>
  <si>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</si>
  <si>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</si>
  <si>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</si>
  <si>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</si>
  <si>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</si>
  <si>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</si>
  <si>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</si>
  <si>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</si>
  <si>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</si>
  <si>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</si>
  <si>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</si>
  <si>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</si>
  <si>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</si>
  <si>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</si>
  <si>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</si>
  <si>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</si>
  <si>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</si>
  <si>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</si>
  <si>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</si>
  <si>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</si>
  <si>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</si>
  <si>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</si>
  <si>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</si>
  <si>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</si>
  <si>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</si>
  <si>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</si>
  <si>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</si>
  <si>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</si>
  <si>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</si>
  <si>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</si>
  <si>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</si>
  <si>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</si>
  <si>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</si>
  <si>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</si>
  <si>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</si>
  <si>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</si>
  <si>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</si>
  <si>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</si>
  <si>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</si>
  <si>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</si>
  <si>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</si>
  <si>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</si>
  <si>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</si>
  <si>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</si>
  <si>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</si>
  <si>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</si>
  <si>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</si>
  <si>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</si>
  <si>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</si>
  <si>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</si>
  <si>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</si>
  <si>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</si>
  <si>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</si>
  <si>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</si>
  <si>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</si>
  <si>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</si>
  <si>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</si>
  <si>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</si>
  <si>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</si>
  <si>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</si>
  <si>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</si>
  <si>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</si>
  <si>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</si>
  <si>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</si>
  <si>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</si>
  <si>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</si>
  <si>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</si>
  <si>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</si>
  <si>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</si>
  <si>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</si>
  <si>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</si>
  <si>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</si>
  <si>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</si>
  <si>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</si>
  <si>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</si>
  <si>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</si>
  <si>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</si>
  <si>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</si>
  <si>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</si>
  <si>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</si>
  <si>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</si>
  <si>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</si>
  <si>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</si>
  <si>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</si>
  <si>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</si>
  <si>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</si>
  <si>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</si>
  <si>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</si>
  <si>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</si>
  <si>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</si>
  <si>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</si>
  <si>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</si>
  <si>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</si>
  <si>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</si>
  <si>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</si>
  <si>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</si>
  <si>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</si>
  <si>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</si>
  <si>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</si>
  <si>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</si>
  <si>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</si>
  <si>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</si>
  <si>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</si>
  <si>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</si>
  <si>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</si>
  <si>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</si>
  <si>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</si>
  <si>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</si>
  <si>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</si>
  <si>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</si>
  <si>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</si>
  <si>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</si>
  <si>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</si>
  <si>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</si>
  <si>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</si>
  <si>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</si>
  <si>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</si>
  <si>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</si>
  <si>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</si>
  <si>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</si>
  <si>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</si>
  <si>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</si>
  <si>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</si>
  <si>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</si>
  <si>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</si>
  <si>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</si>
  <si>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</si>
  <si>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</si>
  <si>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</si>
  <si>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</si>
  <si>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</si>
  <si>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</si>
  <si>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</si>
  <si>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</si>
  <si>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</si>
  <si>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</si>
  <si>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</si>
  <si>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</si>
  <si>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</si>
  <si>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</si>
  <si>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</si>
  <si>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</si>
  <si>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</si>
  <si>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</si>
  <si>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</si>
  <si>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</si>
  <si>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</si>
  <si>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</si>
  <si>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</si>
  <si>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</si>
  <si>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</si>
  <si>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</si>
  <si>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</si>
  <si>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</si>
  <si>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</si>
  <si>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</si>
  <si>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</si>
  <si>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</si>
  <si>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</si>
  <si>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</si>
  <si>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</si>
  <si>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</si>
  <si>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</si>
  <si>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</si>
  <si>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</si>
  <si>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</si>
  <si>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</si>
  <si>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</si>
  <si>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</si>
  <si>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</si>
  <si>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</si>
  <si>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</si>
  <si>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</si>
  <si>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</si>
  <si>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</si>
  <si>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</si>
  <si>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</si>
  <si>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</si>
  <si>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</si>
  <si>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</si>
  <si>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</si>
  <si>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</si>
  <si>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</si>
  <si>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</si>
  <si>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</si>
  <si>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</si>
  <si>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</si>
  <si>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</si>
  <si>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</si>
  <si>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</si>
  <si>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</si>
  <si>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</si>
  <si>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</si>
  <si>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</si>
  <si>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</si>
  <si>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</si>
  <si>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</si>
  <si>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</si>
  <si>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</si>
  <si>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</si>
  <si>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</si>
  <si>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</si>
  <si>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</si>
  <si>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</si>
  <si>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</si>
  <si>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</si>
  <si>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</si>
  <si>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</si>
  <si>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</si>
  <si>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</si>
  <si>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</si>
  <si>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</si>
  <si>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</si>
  <si>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</si>
  <si>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</si>
  <si>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</si>
  <si>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</si>
  <si>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</si>
  <si>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</si>
  <si>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</si>
  <si>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</si>
  <si>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</si>
  <si>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</si>
  <si>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</si>
  <si>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</si>
  <si>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</si>
  <si>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</si>
  <si>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</si>
  <si>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</si>
  <si>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</si>
  <si>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</si>
  <si>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</si>
  <si>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</si>
  <si>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</si>
  <si>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</si>
  <si>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</si>
  <si>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</si>
  <si>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</si>
  <si>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</si>
  <si>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</si>
  <si>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</si>
  <si>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</si>
  <si>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</si>
  <si>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</si>
  <si>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</si>
  <si>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</si>
  <si>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</si>
  <si>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</si>
  <si>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</si>
  <si>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</si>
  <si>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</si>
  <si>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</si>
  <si>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</si>
  <si>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</si>
  <si>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</si>
  <si>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</si>
  <si>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</si>
  <si>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</si>
  <si>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</si>
  <si>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</si>
  <si>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</si>
  <si>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</si>
  <si>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</si>
  <si>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</si>
  <si>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</si>
  <si>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</si>
  <si>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</si>
  <si>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</si>
  <si>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</si>
  <si>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</si>
  <si>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</si>
  <si>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</si>
  <si>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</si>
  <si>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</si>
  <si>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</si>
  <si>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</si>
  <si>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</si>
  <si>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</si>
  <si>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</si>
  <si>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</si>
  <si>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</si>
  <si>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</si>
  <si>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</si>
  <si>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</si>
  <si>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</si>
  <si>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</si>
  <si>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</si>
  <si>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</si>
  <si>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</si>
  <si>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</si>
  <si>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</si>
  <si>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</si>
  <si>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</si>
  <si>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</si>
  <si>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</si>
  <si>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</si>
  <si>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</si>
  <si>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</si>
  <si>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</si>
  <si>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</si>
  <si>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</si>
  <si>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</si>
  <si>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</si>
  <si>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</si>
  <si>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</si>
  <si>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</si>
  <si>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</si>
  <si>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</si>
  <si>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</si>
  <si>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</si>
  <si>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</si>
  <si>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</si>
  <si>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</si>
  <si>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</si>
  <si>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</si>
  <si>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</si>
  <si>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</si>
  <si>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</si>
  <si>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</si>
  <si>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</si>
  <si>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</si>
  <si>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</si>
  <si>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</si>
  <si>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</si>
  <si>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</si>
  <si>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</si>
  <si>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</si>
  <si>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</si>
  <si>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</si>
  <si>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</si>
  <si>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</si>
  <si>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</si>
  <si>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</si>
  <si>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</si>
  <si>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</si>
  <si>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</si>
  <si>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</si>
  <si>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</si>
  <si>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</si>
  <si>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</si>
  <si>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</si>
  <si>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</si>
  <si>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</si>
  <si>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</si>
  <si>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</si>
  <si>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</si>
  <si>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</si>
  <si>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</si>
  <si>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</si>
  <si>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</si>
  <si>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</si>
  <si>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</si>
  <si>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</si>
  <si>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</si>
  <si>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</si>
  <si>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</si>
  <si>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</si>
  <si>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</si>
  <si>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</si>
  <si>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</si>
  <si>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</si>
  <si>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</si>
  <si>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</si>
  <si>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</si>
  <si>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</si>
  <si>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</si>
  <si>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</si>
  <si>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</si>
  <si>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</si>
  <si>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</si>
  <si>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</si>
  <si>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</si>
  <si>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</si>
  <si>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</si>
  <si>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</si>
  <si>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</si>
  <si>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</si>
  <si>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</si>
  <si>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</si>
  <si>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</si>
  <si>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</si>
  <si>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</si>
  <si>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</si>
  <si>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</si>
  <si>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</si>
  <si>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</si>
  <si>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</si>
  <si>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</si>
  <si>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</si>
  <si>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</si>
  <si>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</si>
  <si>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</si>
  <si>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</si>
  <si>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</si>
  <si>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</si>
  <si>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</si>
  <si>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</si>
  <si>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</si>
  <si>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</si>
  <si>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</si>
  <si>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</si>
  <si>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</si>
  <si>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</si>
  <si>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</si>
  <si>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</si>
  <si>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</si>
  <si>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</si>
  <si>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</si>
  <si>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</si>
  <si>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</si>
  <si>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</si>
  <si>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</si>
  <si>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</si>
  <si>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</si>
  <si>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</si>
  <si>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</si>
  <si>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</si>
  <si>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</si>
  <si>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</si>
  <si>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</si>
  <si>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</si>
  <si>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</si>
  <si>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</si>
  <si>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</si>
  <si>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</si>
  <si>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</si>
  <si>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</si>
  <si>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</si>
  <si>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</si>
  <si>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</si>
  <si>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</si>
  <si>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</si>
  <si>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</si>
  <si>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</si>
  <si>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</si>
  <si>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</si>
  <si>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</si>
  <si>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</si>
  <si>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</si>
  <si>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</si>
  <si>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</si>
  <si>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</si>
  <si>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</si>
  <si>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</si>
  <si>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</si>
  <si>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</si>
  <si>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</si>
  <si>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</si>
  <si>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</si>
  <si>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</si>
  <si>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</si>
  <si>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</si>
  <si>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</si>
  <si>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</si>
  <si>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</si>
  <si>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</si>
  <si>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</si>
  <si>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</si>
  <si>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</si>
  <si>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</si>
  <si>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</si>
  <si>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</si>
  <si>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</si>
  <si>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</si>
  <si>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</si>
  <si>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</si>
  <si>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</si>
  <si>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</si>
  <si>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</si>
  <si>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</si>
  <si>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</si>
  <si>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</si>
  <si>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</si>
  <si>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</si>
  <si>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</si>
  <si>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</si>
  <si>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</si>
  <si>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</si>
  <si>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</si>
  <si>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</si>
  <si>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</si>
  <si>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</si>
  <si>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</si>
  <si>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</si>
  <si>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</si>
  <si>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</si>
  <si>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</si>
  <si>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</si>
  <si>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</si>
  <si>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</si>
  <si>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</si>
  <si>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</si>
  <si>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</si>
  <si>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</si>
  <si>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</si>
  <si>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</si>
  <si>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</si>
  <si>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</si>
  <si>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</si>
  <si>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</si>
  <si>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</si>
  <si>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</si>
  <si>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</si>
  <si>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</si>
  <si>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</si>
  <si>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</si>
  <si>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</si>
  <si>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</si>
  <si>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</si>
  <si>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</si>
  <si>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</si>
  <si>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</si>
  <si>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</si>
  <si>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</si>
  <si>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</si>
  <si>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</si>
  <si>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</si>
  <si>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</si>
  <si>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</si>
  <si>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</si>
  <si>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</si>
  <si>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</si>
  <si>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</si>
  <si>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</si>
  <si>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</si>
  <si>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</si>
  <si>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</si>
  <si>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</si>
  <si>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</si>
  <si>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</si>
  <si>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</si>
  <si>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</si>
  <si>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</si>
  <si>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</si>
  <si>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</si>
  <si>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</si>
  <si>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</si>
  <si>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</si>
  <si>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</si>
  <si>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</si>
  <si>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</si>
  <si>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</si>
  <si>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</si>
  <si>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</si>
  <si>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</si>
  <si>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</si>
  <si>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</si>
  <si>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</si>
  <si>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</si>
  <si>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</si>
  <si>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</si>
  <si>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</si>
  <si>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</si>
  <si>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</si>
  <si>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</si>
  <si>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</si>
  <si>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</si>
  <si>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</si>
  <si>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</si>
  <si>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</si>
  <si>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</si>
  <si>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</si>
  <si>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</si>
  <si>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</si>
  <si>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</si>
  <si>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</si>
  <si>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</si>
  <si>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</si>
  <si>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</si>
  <si>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</si>
  <si>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</si>
  <si>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</si>
  <si>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</si>
  <si>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</si>
  <si>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</si>
  <si>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</si>
  <si>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</si>
  <si>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</si>
  <si>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</si>
  <si>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</si>
  <si>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</si>
  <si>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</si>
  <si>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</si>
  <si>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</si>
  <si>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</si>
  <si>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</si>
  <si>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</si>
  <si>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</si>
  <si>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</si>
  <si>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</si>
  <si>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</si>
  <si>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</si>
  <si>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</si>
  <si>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</si>
  <si>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</si>
  <si>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</si>
  <si>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</si>
  <si>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</si>
  <si>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</si>
  <si>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</si>
  <si>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</si>
  <si>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</si>
  <si>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</si>
  <si>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</si>
  <si>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</si>
  <si>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</si>
  <si>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</si>
  <si>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</si>
  <si>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</si>
  <si>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</si>
  <si>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</si>
  <si>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</si>
  <si>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</si>
  <si>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</si>
  <si>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</si>
  <si>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</si>
  <si>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</si>
  <si>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</si>
  <si>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</si>
  <si>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</si>
  <si>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</si>
  <si>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</si>
  <si>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</si>
  <si>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</si>
  <si>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</si>
  <si>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</si>
  <si>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</si>
  <si>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</si>
  <si>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</si>
  <si>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</si>
  <si>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</si>
  <si>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</si>
  <si>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</si>
  <si>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</si>
  <si>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</si>
  <si>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</si>
  <si>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</si>
  <si>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</si>
  <si>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</si>
  <si>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</si>
  <si>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</si>
  <si>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</si>
  <si>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</si>
  <si>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</si>
  <si>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</si>
  <si>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</si>
  <si>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</si>
  <si>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</si>
  <si>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</si>
  <si>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</si>
  <si>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</si>
  <si>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</si>
  <si>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</si>
  <si>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</si>
  <si>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</si>
  <si>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</si>
  <si>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</si>
  <si>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</si>
  <si>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</si>
  <si>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</si>
  <si>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</si>
  <si>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</si>
  <si>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</si>
  <si>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</si>
  <si>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</si>
  <si>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</si>
  <si>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</si>
  <si>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</si>
  <si>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</si>
  <si>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</si>
  <si>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</si>
  <si>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</si>
  <si>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</si>
  <si>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</si>
  <si>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</si>
  <si>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</si>
  <si>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</si>
  <si>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</si>
  <si>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</si>
  <si>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</si>
  <si>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</si>
  <si>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</si>
  <si>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</si>
  <si>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</si>
  <si>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</si>
  <si>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</si>
  <si>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</si>
  <si>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</si>
  <si>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</si>
  <si>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</si>
  <si>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</si>
  <si>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</si>
  <si>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</si>
  <si>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</si>
  <si>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</si>
  <si>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</si>
  <si>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</si>
  <si>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</si>
  <si>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</si>
  <si>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</si>
  <si>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</si>
  <si>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</si>
  <si>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</si>
  <si>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</si>
  <si>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</si>
  <si>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</si>
  <si>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</si>
  <si>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</si>
  <si>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</si>
  <si>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</si>
  <si>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</si>
  <si>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</si>
  <si>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</si>
  <si>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</si>
  <si>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</si>
  <si>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</si>
  <si>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</si>
  <si>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</si>
  <si>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</si>
  <si>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</si>
  <si>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</si>
  <si>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</si>
  <si>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</si>
  <si>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</si>
  <si>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</si>
  <si>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</si>
  <si>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</si>
  <si>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</si>
  <si>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</si>
  <si>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</si>
  <si>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</si>
  <si>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</si>
  <si>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</si>
  <si>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</si>
  <si>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</si>
  <si>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</si>
  <si>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</si>
  <si>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</si>
  <si>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</si>
  <si>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</si>
  <si>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</si>
  <si>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</si>
  <si>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</si>
  <si>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</si>
  <si>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</si>
  <si>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</si>
  <si>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</si>
  <si>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</si>
  <si>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</si>
  <si>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</si>
  <si>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</si>
  <si>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</si>
  <si>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</si>
  <si>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</si>
  <si>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</si>
  <si>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</si>
  <si>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</si>
  <si>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</si>
  <si>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</si>
  <si>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</si>
  <si>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</si>
  <si>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</si>
  <si>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</si>
  <si>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</si>
  <si>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</si>
  <si>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</si>
  <si>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</si>
  <si>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</si>
  <si>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</si>
  <si>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</si>
  <si>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</si>
  <si>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</si>
  <si>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</si>
  <si>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</si>
  <si>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</si>
  <si>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</si>
  <si>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</si>
  <si>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</si>
  <si>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</si>
  <si>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</si>
  <si>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</si>
  <si>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</si>
  <si>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</si>
  <si>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</si>
  <si>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</si>
  <si>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</si>
  <si>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</si>
  <si>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</si>
  <si>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</si>
  <si>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</si>
  <si>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</si>
  <si>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</si>
  <si>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</si>
  <si>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</si>
  <si>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</si>
  <si>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</si>
  <si>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</si>
  <si>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</si>
  <si>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</si>
  <si>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</si>
  <si>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</si>
  <si>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</si>
  <si>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</si>
  <si>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</si>
  <si>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</si>
  <si>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</si>
  <si>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</si>
  <si>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</si>
  <si>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</si>
  <si>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</si>
  <si>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</si>
  <si>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</si>
  <si>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</si>
  <si>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</si>
  <si>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</si>
  <si>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</si>
  <si>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</si>
  <si>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</si>
  <si>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</si>
  <si>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</si>
  <si>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</si>
  <si>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</si>
  <si>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</si>
  <si>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</si>
  <si>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</si>
  <si>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</si>
  <si>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</si>
  <si>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</si>
  <si>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</si>
  <si>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</si>
  <si>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</si>
  <si>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</si>
  <si>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</si>
  <si>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</si>
  <si>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</si>
  <si>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</si>
  <si>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</si>
  <si>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</si>
  <si>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</si>
  <si>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</si>
  <si>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</si>
  <si>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</si>
  <si>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</si>
  <si>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</si>
  <si>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</si>
  <si>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</si>
  <si>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</si>
  <si>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</si>
  <si>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</si>
  <si>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</si>
  <si>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</si>
  <si>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</si>
  <si>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</si>
  <si>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</si>
  <si>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</si>
  <si>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</si>
  <si>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</si>
  <si>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</si>
  <si>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</si>
  <si>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</si>
  <si>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</si>
  <si>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</si>
  <si>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</si>
  <si>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</si>
  <si>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</si>
  <si>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</si>
  <si>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</si>
  <si>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</si>
  <si>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</si>
  <si>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</si>
  <si>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</si>
  <si>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</si>
  <si>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</si>
  <si>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</si>
  <si>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</si>
  <si>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</si>
  <si>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</si>
  <si>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</si>
  <si>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</si>
  <si>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</si>
  <si>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</si>
  <si>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</si>
  <si>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</si>
  <si>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</si>
  <si>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</si>
  <si>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</si>
  <si>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</si>
  <si>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</si>
  <si>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</si>
  <si>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</si>
  <si>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</si>
  <si>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</si>
  <si>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</si>
  <si>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</si>
  <si>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</si>
  <si>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</si>
  <si>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</si>
  <si>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</si>
  <si>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</si>
  <si>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</si>
  <si>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</si>
  <si>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</si>
  <si>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</si>
  <si>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</si>
  <si>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</si>
  <si>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</si>
  <si>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</si>
  <si>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</si>
  <si>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</si>
  <si>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</si>
  <si>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</si>
  <si>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</si>
  <si>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</si>
  <si>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</si>
  <si>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</si>
  <si>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</si>
  <si>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</si>
  <si>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</si>
  <si>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</si>
  <si>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</si>
  <si>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</si>
  <si>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</si>
  <si>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</si>
  <si>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</si>
  <si>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</si>
  <si>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</si>
  <si>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</si>
  <si>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</si>
  <si>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</si>
  <si>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</si>
  <si>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</si>
  <si>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</si>
  <si>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</si>
  <si>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</si>
  <si>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</si>
  <si>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</si>
  <si>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</si>
  <si>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</si>
  <si>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</si>
  <si>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</si>
  <si>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</si>
  <si>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</si>
  <si>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</si>
  <si>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</si>
  <si>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</si>
  <si>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</si>
  <si>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</si>
  <si>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</si>
  <si>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</si>
  <si>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</si>
  <si>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</si>
  <si>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</si>
  <si>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</si>
  <si>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</si>
  <si>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</si>
  <si>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</si>
  <si>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</si>
  <si>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</si>
  <si>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</si>
  <si>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</si>
  <si>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</si>
  <si>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</si>
  <si>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</si>
  <si>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</si>
  <si>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</si>
  <si>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</si>
  <si>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</si>
  <si>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</si>
  <si>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</si>
  <si>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</si>
  <si>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</si>
  <si>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</si>
  <si>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</si>
  <si>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</si>
  <si>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</si>
  <si>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</si>
  <si>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</si>
  <si>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</si>
  <si>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</si>
  <si>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</si>
  <si>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</si>
  <si>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</si>
  <si>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</si>
  <si>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</si>
  <si>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</si>
  <si>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</si>
  <si>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</si>
  <si>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</si>
  <si>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</si>
  <si>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</si>
  <si>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</si>
  <si>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</si>
  <si>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</si>
  <si>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</si>
  <si>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</si>
  <si>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</si>
  <si>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</si>
  <si>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</si>
  <si>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</si>
  <si>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</si>
  <si>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</si>
  <si>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</si>
  <si>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</si>
  <si>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</si>
  <si>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</si>
  <si>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</si>
  <si>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</si>
  <si>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</si>
  <si>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</si>
  <si>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</si>
  <si>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</si>
  <si>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</si>
  <si>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</si>
  <si>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</si>
  <si>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</si>
  <si>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</si>
  <si>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</si>
  <si>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</si>
  <si>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</si>
  <si>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</si>
  <si>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</si>
  <si>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</si>
  <si>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</si>
  <si>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</si>
  <si>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</si>
  <si>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</si>
  <si>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</si>
  <si>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</si>
  <si>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</si>
  <si>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</si>
  <si>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</si>
  <si>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</si>
  <si>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</si>
  <si>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</si>
  <si>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</si>
  <si>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</si>
  <si>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</si>
  <si>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</si>
  <si>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</si>
  <si>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</si>
  <si>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</si>
  <si>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</si>
  <si>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</si>
  <si>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</si>
  <si>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</si>
  <si>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</si>
  <si>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</si>
  <si>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</si>
  <si>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</si>
  <si>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</si>
  <si>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</si>
  <si>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</si>
  <si>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</si>
  <si>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</si>
  <si>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</si>
  <si>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</si>
  <si>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</si>
  <si>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</si>
  <si>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</si>
  <si>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</si>
  <si>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</si>
  <si>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</si>
  <si>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</si>
  <si>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</si>
  <si>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</si>
  <si>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</si>
  <si>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</si>
  <si>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</si>
  <si>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</si>
  <si>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</si>
  <si>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</si>
  <si>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</si>
  <si>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</si>
  <si>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</si>
  <si>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</si>
  <si>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</si>
  <si>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</si>
  <si>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</si>
  <si>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</si>
  <si>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</si>
  <si>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</si>
  <si>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</si>
  <si>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</si>
  <si>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</si>
  <si>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</si>
  <si>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</si>
  <si>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</si>
  <si>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</si>
  <si>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</si>
  <si>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</si>
  <si>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</si>
  <si>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</si>
  <si>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</si>
  <si>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</si>
  <si>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</si>
  <si>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</si>
  <si>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</si>
  <si>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</si>
  <si>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</si>
  <si>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</si>
  <si>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</si>
  <si>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</si>
  <si>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</si>
  <si>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</si>
  <si>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</si>
  <si>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</si>
  <si>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</si>
  <si>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</si>
  <si>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</si>
  <si>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</si>
  <si>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</si>
  <si>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</si>
  <si>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</si>
  <si>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</si>
  <si>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</si>
  <si>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</si>
  <si>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</si>
  <si>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</si>
  <si>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</si>
  <si>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</si>
  <si>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</si>
  <si>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</si>
  <si>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</si>
  <si>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</si>
  <si>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</si>
  <si>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</si>
  <si>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</si>
  <si>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</si>
  <si>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</si>
  <si>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</si>
  <si>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</si>
  <si>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</si>
  <si>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</si>
  <si>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</si>
  <si>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</si>
  <si>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</si>
  <si>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</si>
  <si>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</si>
  <si>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</si>
  <si>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</si>
  <si>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</si>
  <si>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</si>
  <si>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</si>
  <si>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</si>
  <si>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</si>
  <si>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</si>
  <si>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</si>
  <si>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</si>
  <si>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</si>
  <si>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</si>
  <si>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</si>
  <si>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</si>
  <si>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</si>
  <si>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</si>
  <si>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</si>
  <si>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</si>
  <si>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</si>
  <si>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</si>
  <si>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</si>
  <si>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</si>
  <si>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</si>
  <si>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</si>
  <si>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</si>
  <si>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</si>
  <si>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</si>
  <si>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</si>
  <si>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</si>
  <si>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</si>
  <si>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</si>
  <si>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</si>
  <si>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</si>
  <si>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</si>
  <si>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</si>
  <si>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</si>
  <si>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</si>
  <si>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</si>
  <si>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</si>
  <si>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</si>
  <si>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</si>
  <si>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</si>
  <si>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</si>
  <si>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</si>
  <si>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</si>
  <si>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</si>
  <si>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</si>
  <si>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</si>
  <si>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</si>
  <si>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</si>
  <si>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</si>
  <si>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</si>
  <si>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</si>
  <si>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</si>
  <si>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</si>
  <si>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</si>
  <si>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</si>
  <si>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</si>
  <si>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</si>
  <si>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</si>
  <si>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</si>
  <si>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</si>
  <si>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</si>
  <si>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</si>
  <si>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</si>
  <si>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</si>
  <si>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</si>
  <si>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</si>
  <si>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</si>
  <si>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</si>
  <si>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</si>
  <si>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</si>
  <si>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</si>
  <si>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</si>
  <si>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</si>
  <si>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</si>
  <si>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</si>
  <si>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</si>
  <si>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</si>
  <si>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</si>
  <si>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</si>
  <si>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</si>
  <si>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</si>
  <si>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</si>
  <si>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</si>
  <si>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</si>
  <si>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</si>
  <si>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</si>
  <si>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</si>
  <si>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</si>
  <si>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</si>
  <si>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</si>
  <si>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</si>
  <si>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</si>
  <si>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</si>
  <si>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</si>
  <si>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</si>
  <si>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</si>
  <si>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</si>
  <si>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</si>
  <si>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</si>
  <si>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</si>
  <si>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</si>
  <si>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</si>
  <si>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</si>
  <si>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</si>
  <si>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</si>
  <si>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</si>
  <si>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</si>
  <si>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</si>
  <si>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</si>
  <si>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</si>
  <si>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</si>
  <si>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</si>
  <si>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</si>
  <si>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</si>
  <si>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</si>
  <si>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</si>
  <si>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</si>
  <si>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</si>
  <si>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</si>
  <si>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</si>
  <si>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</si>
  <si>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</si>
  <si>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</si>
  <si>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</si>
  <si>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</si>
  <si>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</si>
  <si>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</si>
  <si>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</si>
  <si>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</si>
  <si>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</si>
  <si>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</si>
  <si>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</si>
  <si>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</si>
  <si>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</si>
  <si>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</si>
  <si>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</si>
  <si>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</si>
  <si>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</si>
  <si>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</si>
  <si>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</si>
  <si>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</si>
  <si>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</si>
  <si>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</si>
  <si>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</si>
  <si>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</si>
  <si>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</si>
  <si>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</si>
  <si>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</si>
  <si>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</si>
  <si>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</si>
  <si>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</si>
  <si>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</si>
  <si>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</si>
  <si>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</si>
  <si>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</si>
  <si>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</si>
  <si>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</si>
  <si>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</si>
  <si>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</si>
  <si>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</si>
  <si>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</si>
  <si>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</si>
  <si>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</si>
  <si>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</si>
  <si>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</si>
  <si>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</si>
  <si>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</si>
  <si>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</si>
  <si>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</si>
  <si>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</si>
  <si>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</si>
  <si>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</si>
  <si>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</si>
  <si>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</si>
  <si>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</si>
  <si>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</si>
  <si>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</si>
  <si>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</si>
  <si>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</si>
  <si>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</si>
  <si>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</si>
  <si>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</si>
  <si>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</si>
  <si>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</si>
  <si>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</si>
  <si>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</si>
  <si>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</si>
  <si>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</si>
  <si>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</si>
  <si>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</si>
  <si>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</si>
  <si>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</si>
  <si>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</si>
  <si>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</si>
  <si>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</si>
  <si>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</si>
  <si>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</si>
  <si>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</si>
  <si>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</si>
  <si>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</si>
  <si>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</si>
  <si>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</si>
  <si>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</si>
  <si>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</si>
  <si>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</si>
  <si>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</si>
  <si>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</si>
  <si>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</si>
  <si>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</si>
  <si>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</si>
  <si>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</si>
  <si>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</si>
  <si>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</si>
  <si>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</si>
  <si>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</si>
  <si>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</si>
  <si>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</si>
  <si>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</si>
  <si>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</si>
  <si>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</si>
  <si>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</si>
  <si>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</si>
  <si>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</si>
  <si>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</si>
  <si>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</si>
  <si>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</si>
  <si>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</si>
  <si>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</si>
  <si>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</si>
  <si>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</si>
  <si>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</si>
  <si>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</si>
  <si>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</si>
  <si>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</si>
  <si>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</si>
  <si>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</si>
  <si>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</si>
  <si>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</si>
  <si>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</si>
  <si>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</si>
  <si>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</si>
  <si>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</si>
  <si>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</si>
  <si>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</si>
  <si>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</si>
  <si>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</si>
  <si>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</si>
  <si>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</si>
  <si>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</si>
  <si>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</si>
  <si>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</si>
  <si>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</si>
  <si>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</si>
  <si>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</si>
  <si>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</si>
  <si>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</si>
  <si>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</si>
  <si>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</si>
  <si>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</si>
  <si>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</si>
  <si>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</si>
  <si>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</si>
  <si>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</si>
  <si>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</si>
  <si>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</si>
  <si>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</si>
  <si>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</si>
  <si>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</si>
  <si>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</si>
  <si>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</si>
  <si>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</si>
  <si>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</si>
  <si>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</si>
  <si>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</si>
  <si>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</si>
  <si>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</si>
  <si>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</si>
  <si>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</si>
  <si>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</si>
  <si>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</si>
  <si>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</si>
  <si>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</si>
  <si>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</si>
  <si>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</si>
  <si>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</si>
  <si>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</si>
  <si>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</si>
  <si>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</si>
  <si>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</si>
  <si>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</si>
  <si>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</si>
  <si>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</si>
  <si>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</si>
  <si>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</si>
  <si>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</si>
  <si>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</si>
  <si>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</si>
  <si>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</si>
  <si>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</si>
  <si>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</si>
  <si>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</si>
  <si>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</si>
  <si>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</si>
  <si>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</si>
  <si>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</si>
  <si>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</si>
  <si>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</si>
  <si>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</si>
  <si>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</si>
  <si>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</si>
  <si>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</si>
  <si>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</si>
  <si>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</si>
  <si>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</si>
  <si>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</si>
  <si>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</si>
  <si>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</si>
  <si>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</si>
  <si>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</si>
  <si>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</si>
  <si>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</si>
  <si>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</si>
  <si>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</si>
  <si>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</si>
  <si>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</si>
  <si>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</si>
  <si>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</si>
  <si>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</si>
  <si>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</si>
  <si>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</si>
  <si>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</si>
  <si>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</si>
  <si>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</si>
  <si>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</si>
  <si>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</si>
  <si>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</si>
  <si>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</si>
  <si>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</si>
  <si>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</si>
  <si>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</si>
  <si>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</si>
  <si>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</si>
  <si>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</si>
  <si>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</si>
  <si>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</si>
  <si>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</si>
  <si>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</si>
  <si>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</si>
  <si>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</si>
  <si>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</si>
  <si>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</si>
  <si>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</si>
  <si>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</si>
  <si>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</si>
  <si>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</si>
  <si>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</si>
  <si>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</si>
  <si>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</si>
  <si>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</si>
  <si>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</si>
  <si>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</si>
  <si>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</si>
  <si>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</si>
  <si>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</si>
  <si>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</si>
  <si>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</si>
  <si>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</si>
  <si>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</si>
  <si>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</si>
  <si>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</si>
  <si>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</si>
  <si>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</si>
  <si>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</si>
  <si>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</si>
  <si>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</si>
  <si>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</si>
  <si>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</si>
  <si>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</si>
  <si>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</si>
  <si>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</si>
  <si>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</si>
  <si>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</si>
  <si>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</si>
  <si>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</si>
  <si>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</si>
  <si>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</si>
  <si>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</si>
  <si>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</si>
  <si>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</si>
  <si>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</si>
  <si>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</si>
  <si>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</si>
  <si>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</si>
  <si>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</si>
  <si>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</si>
  <si>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</si>
  <si>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</si>
  <si>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</si>
  <si>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</si>
  <si>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</si>
  <si>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</si>
  <si>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</si>
  <si>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</si>
  <si>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</si>
  <si>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</si>
  <si>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</si>
  <si>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</si>
  <si>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</si>
  <si>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</si>
  <si>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</si>
  <si>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</si>
  <si>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</si>
  <si>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</si>
  <si>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</si>
  <si>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</si>
  <si>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</si>
  <si>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</si>
  <si>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</si>
  <si>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</si>
  <si>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</si>
  <si>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</si>
  <si>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</si>
  <si>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</si>
  <si>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</si>
  <si>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</si>
  <si>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</si>
  <si>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</si>
  <si>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</si>
  <si>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</si>
  <si>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</si>
  <si>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</si>
  <si>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</si>
  <si>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</si>
  <si>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</si>
  <si>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</si>
  <si>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</si>
  <si>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</si>
  <si>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</si>
  <si>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</si>
  <si>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</si>
  <si>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</si>
  <si>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</si>
  <si>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</si>
  <si>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</si>
  <si>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</si>
  <si>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</si>
  <si>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</si>
  <si>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</si>
  <si>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</si>
  <si>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</si>
  <si>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</si>
  <si>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</si>
  <si>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</si>
  <si>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</si>
  <si>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</si>
  <si>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</si>
  <si>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</si>
  <si>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</si>
  <si>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</si>
  <si>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</si>
  <si>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</si>
  <si>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</si>
  <si>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</si>
  <si>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</si>
  <si>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</si>
  <si>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</si>
  <si>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</si>
  <si>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</si>
  <si>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</si>
  <si>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</si>
  <si>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</si>
  <si>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</si>
  <si>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</si>
  <si>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</si>
  <si>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</si>
  <si>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</si>
  <si>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</si>
  <si>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</si>
  <si>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</si>
  <si>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</si>
  <si>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</si>
  <si>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</si>
  <si>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</si>
  <si>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</si>
  <si>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</si>
  <si>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</si>
  <si>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</si>
  <si>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</si>
  <si>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</si>
  <si>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</si>
  <si>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</si>
  <si>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</si>
  <si>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</si>
  <si>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</si>
  <si>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</si>
  <si>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</si>
  <si>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</si>
  <si>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</si>
  <si>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</si>
  <si>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</si>
  <si>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</si>
  <si>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</si>
  <si>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</si>
  <si>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</si>
  <si>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</si>
  <si>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</si>
  <si>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</si>
  <si>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</si>
  <si>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</si>
  <si>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</si>
  <si>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</si>
  <si>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</si>
  <si>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</si>
  <si>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</si>
  <si>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</si>
  <si>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</si>
  <si>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</si>
  <si>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</si>
  <si>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</si>
  <si>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</si>
  <si>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</si>
  <si>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</si>
  <si>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</si>
  <si>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</si>
  <si>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</si>
  <si>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</si>
  <si>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</si>
  <si>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</si>
  <si>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</si>
  <si>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</si>
  <si>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</si>
  <si>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</si>
  <si>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</si>
  <si>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</si>
  <si>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</si>
  <si>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</si>
  <si>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</si>
  <si>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</si>
  <si>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</si>
  <si>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</si>
  <si>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</si>
  <si>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</si>
  <si>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</si>
  <si>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</si>
  <si>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</si>
  <si>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</si>
  <si>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</si>
  <si>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</si>
  <si>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</si>
  <si>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</si>
  <si>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</si>
  <si>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</si>
  <si>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</si>
  <si>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</si>
  <si>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</si>
  <si>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</si>
  <si>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</si>
  <si>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</si>
  <si>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</si>
  <si>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</si>
  <si>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</si>
  <si>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</si>
  <si>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</si>
  <si>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</si>
  <si>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</si>
  <si>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</si>
  <si>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</si>
  <si>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</si>
  <si>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</si>
  <si>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</si>
  <si>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</si>
  <si>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</si>
  <si>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</si>
  <si>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</si>
  <si>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</si>
  <si>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</si>
  <si>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</si>
  <si>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</si>
  <si>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</si>
  <si>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</si>
  <si>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</si>
  <si>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</si>
  <si>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</si>
  <si>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</si>
  <si>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</si>
  <si>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</si>
  <si>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</si>
  <si>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</si>
  <si>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</si>
  <si>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</si>
  <si>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</si>
  <si>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</si>
  <si>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</si>
  <si>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</si>
  <si>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</si>
  <si>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</si>
  <si>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</si>
  <si>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</si>
  <si>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</si>
  <si>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</si>
  <si>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</si>
  <si>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</si>
  <si>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</si>
  <si>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</si>
  <si>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</si>
  <si>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</si>
  <si>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</si>
  <si>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</si>
  <si>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</si>
  <si>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</si>
  <si>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</si>
  <si>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</si>
  <si>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</si>
  <si>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</si>
  <si>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</si>
  <si>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</si>
  <si>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</si>
  <si>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</si>
  <si>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</si>
  <si>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</si>
  <si>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</si>
  <si>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</si>
  <si>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</si>
  <si>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</si>
  <si>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</si>
  <si>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</si>
  <si>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</si>
  <si>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</si>
  <si>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</si>
  <si>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</si>
  <si>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</si>
  <si>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</si>
  <si>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</si>
  <si>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</si>
  <si>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</si>
  <si>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</si>
  <si>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</si>
  <si>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</si>
  <si>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</si>
  <si>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</si>
  <si>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</si>
  <si>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</si>
  <si>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</si>
  <si>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</si>
  <si>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</si>
  <si>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</si>
  <si>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</si>
  <si>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</si>
  <si>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</si>
  <si>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</si>
  <si>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</si>
  <si>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</si>
  <si>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</si>
  <si>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</si>
  <si>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</si>
  <si>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</si>
  <si>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</si>
  <si>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</si>
  <si>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</si>
  <si>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</si>
  <si>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</si>
  <si>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</si>
  <si>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</si>
  <si>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</si>
  <si>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</si>
  <si>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</si>
  <si>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</si>
  <si>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</si>
  <si>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</si>
  <si>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</si>
  <si>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</si>
  <si>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</si>
  <si>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</si>
  <si>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</si>
  <si>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</si>
  <si>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</si>
  <si>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</si>
  <si>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</si>
  <si>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</si>
  <si>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</si>
  <si>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</si>
  <si>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</si>
  <si>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</si>
  <si>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</si>
  <si>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</si>
  <si>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</si>
  <si>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</si>
  <si>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</si>
  <si>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</si>
  <si>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</si>
  <si>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</si>
  <si>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</si>
  <si>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</si>
  <si>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</si>
  <si>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</si>
  <si>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</si>
  <si>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</si>
  <si>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</si>
  <si>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</si>
  <si>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</si>
  <si>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</si>
  <si>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</si>
  <si>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</si>
  <si>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</si>
  <si>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</si>
  <si>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</si>
  <si>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</si>
  <si>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</si>
  <si>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</si>
  <si>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</si>
  <si>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</si>
  <si>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</si>
  <si>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</si>
  <si>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</si>
  <si>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</si>
  <si>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</si>
  <si>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</si>
  <si>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</si>
  <si>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</si>
  <si>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</si>
  <si>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</si>
  <si>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</si>
  <si>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</si>
  <si>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</si>
  <si>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</si>
  <si>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</si>
  <si>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</si>
  <si>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</si>
  <si>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</si>
  <si>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</si>
  <si>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</si>
  <si>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</si>
  <si>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</si>
  <si>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</si>
  <si>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</si>
  <si>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</si>
  <si>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</si>
  <si>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</si>
  <si>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</si>
  <si>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</si>
  <si>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</si>
  <si>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</si>
  <si>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</si>
  <si>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</si>
  <si>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</si>
  <si>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</si>
  <si>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</si>
  <si>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</si>
  <si>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</si>
  <si>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</si>
  <si>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</si>
  <si>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</si>
  <si>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</si>
  <si>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</si>
  <si>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</si>
  <si>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</si>
  <si>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</si>
  <si>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</si>
  <si>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</si>
  <si>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</si>
  <si>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</si>
  <si>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</si>
  <si>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</si>
  <si>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</si>
  <si>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</si>
  <si>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</si>
  <si>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</si>
  <si>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</si>
  <si>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</si>
  <si>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</si>
  <si>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</si>
  <si>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</si>
  <si>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</si>
  <si>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</si>
  <si>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</si>
  <si>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</si>
  <si>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</si>
  <si>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</si>
  <si>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</si>
  <si>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</si>
  <si>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</si>
  <si>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</si>
  <si>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</si>
  <si>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</si>
  <si>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</si>
  <si>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</si>
  <si>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</si>
  <si>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</si>
  <si>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</si>
  <si>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</si>
  <si>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</si>
  <si>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</si>
  <si>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</si>
  <si>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</si>
  <si>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</si>
  <si>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</si>
  <si>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</si>
  <si>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</si>
  <si>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</si>
  <si>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</si>
  <si>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</si>
  <si>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</si>
  <si>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</si>
  <si>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</si>
  <si>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</si>
  <si>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</si>
  <si>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</si>
  <si>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</si>
  <si>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</si>
  <si>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</si>
  <si>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</si>
  <si>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</si>
  <si>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</si>
  <si>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</si>
  <si>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</si>
  <si>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</si>
  <si>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</si>
  <si>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</si>
  <si>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</si>
  <si>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</si>
  <si>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</si>
  <si>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</si>
  <si>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</si>
  <si>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</si>
  <si>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</si>
  <si>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</si>
  <si>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</si>
  <si>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</si>
  <si>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</si>
  <si>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</si>
  <si>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</si>
  <si>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</si>
  <si>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</si>
  <si>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</si>
  <si>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</si>
  <si>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</si>
  <si>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</si>
  <si>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</si>
  <si>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</si>
  <si>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</si>
  <si>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</si>
  <si>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</si>
  <si>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</si>
  <si>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</si>
  <si>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</si>
  <si>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</si>
  <si>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</si>
  <si>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</si>
  <si>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</si>
  <si>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</si>
  <si>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</si>
  <si>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</si>
  <si>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</si>
  <si>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</si>
  <si>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</si>
  <si>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</si>
  <si>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</si>
  <si>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</si>
  <si>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</si>
  <si>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</si>
  <si>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</si>
  <si>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</si>
  <si>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</si>
  <si>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</si>
  <si>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</si>
  <si>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</si>
  <si>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</si>
  <si>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</si>
  <si>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</si>
  <si>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</si>
  <si>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</si>
  <si>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</si>
  <si>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</si>
  <si>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</si>
  <si>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</si>
  <si>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</si>
  <si>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</si>
  <si>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</si>
  <si>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</si>
  <si>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</si>
  <si>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</si>
  <si>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</si>
  <si>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</si>
  <si>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</si>
  <si>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</si>
  <si>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</si>
  <si>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</si>
  <si>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</si>
  <si>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</si>
  <si>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</si>
  <si>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</si>
  <si>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</si>
  <si>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</si>
  <si>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</si>
  <si>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</si>
  <si>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</si>
  <si>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</si>
  <si>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</si>
  <si>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</si>
  <si>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</si>
  <si>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</si>
  <si>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</si>
  <si>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</si>
  <si>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</si>
  <si>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</si>
  <si>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</si>
  <si>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</si>
  <si>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</si>
  <si>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</si>
  <si>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</si>
  <si>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</si>
  <si>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</si>
  <si>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</si>
  <si>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</si>
  <si>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</si>
  <si>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</si>
  <si>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</si>
  <si>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</si>
  <si>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</si>
  <si>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</si>
  <si>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</si>
  <si>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</si>
  <si>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</si>
  <si>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</si>
  <si>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</si>
  <si>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</si>
  <si>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</si>
  <si>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</si>
  <si>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</si>
  <si>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</si>
  <si>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</si>
  <si>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</si>
  <si>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</si>
  <si>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</si>
  <si>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</si>
  <si>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</si>
  <si>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</si>
  <si>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</si>
  <si>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</si>
  <si>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</si>
  <si>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</si>
  <si>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</si>
  <si>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</si>
  <si>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</si>
  <si>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</si>
  <si>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</si>
  <si>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</si>
  <si>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</si>
  <si>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</si>
  <si>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</si>
  <si>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</si>
  <si>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</si>
  <si>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</si>
  <si>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</si>
  <si>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</si>
  <si>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</si>
  <si>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</si>
  <si>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</si>
  <si>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</si>
  <si>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</si>
  <si>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</si>
  <si>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</si>
  <si>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</si>
  <si>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</si>
  <si>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</si>
  <si>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</si>
  <si>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</si>
  <si>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</si>
  <si>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</si>
  <si>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</si>
  <si>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</si>
  <si>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</si>
  <si>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</si>
  <si>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</si>
  <si>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</si>
  <si>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</si>
  <si>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</si>
  <si>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</si>
  <si>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</si>
  <si>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</si>
  <si>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</si>
  <si>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</si>
  <si>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</si>
  <si>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</si>
  <si>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</si>
  <si>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</si>
  <si>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</si>
  <si>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</si>
  <si>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</si>
  <si>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</si>
  <si>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</si>
  <si>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</si>
  <si>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</si>
  <si>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</si>
  <si>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</si>
  <si>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</si>
  <si>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</si>
  <si>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</si>
  <si>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</si>
  <si>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</si>
  <si>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</si>
  <si>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</si>
  <si>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</si>
  <si>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</si>
  <si>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</si>
  <si>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</si>
  <si>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</si>
  <si>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</si>
  <si>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</si>
  <si>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</si>
  <si>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</si>
  <si>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</si>
  <si>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</si>
  <si>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</si>
  <si>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</si>
  <si>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</si>
  <si>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</si>
  <si>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</si>
  <si>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</si>
  <si>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</si>
  <si>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</si>
  <si>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</si>
  <si>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</si>
  <si>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</si>
  <si>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</si>
  <si>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</si>
  <si>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</si>
  <si>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</si>
  <si>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</si>
  <si>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</si>
  <si>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</si>
  <si>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</si>
  <si>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</si>
  <si>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</si>
  <si>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</si>
  <si>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</si>
  <si>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</si>
  <si>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</si>
  <si>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</si>
  <si>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</si>
  <si>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</si>
  <si>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</si>
  <si>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</si>
  <si>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</si>
  <si>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</si>
  <si>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</si>
  <si>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</si>
  <si>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</si>
  <si>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</si>
  <si>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</si>
  <si>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</si>
  <si>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</si>
  <si>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</si>
  <si>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</si>
  <si>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</si>
  <si>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</si>
  <si>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</si>
  <si>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</si>
  <si>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</si>
  <si>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</si>
  <si>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</si>
  <si>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</si>
  <si>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</si>
  <si>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</si>
  <si>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</si>
  <si>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</si>
  <si>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</si>
  <si>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</si>
  <si>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</si>
  <si>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</si>
  <si>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</si>
  <si>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</si>
  <si>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</si>
  <si>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</si>
  <si>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</si>
  <si>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</si>
  <si>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</si>
  <si>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</si>
  <si>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</si>
  <si>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</si>
  <si>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</si>
  <si>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</si>
  <si>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</si>
  <si>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</si>
  <si>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</si>
  <si>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</si>
  <si>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</si>
  <si>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</si>
  <si>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</si>
  <si>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</si>
  <si>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</si>
  <si>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</si>
  <si>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</si>
  <si>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</si>
  <si>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</si>
  <si>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</si>
  <si>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</si>
  <si>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</si>
  <si>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</si>
  <si>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</si>
  <si>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</si>
  <si>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</si>
  <si>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</si>
  <si>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</si>
  <si>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</si>
  <si>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</si>
  <si>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</si>
  <si>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</si>
  <si>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</si>
  <si>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</si>
  <si>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</si>
  <si>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</si>
  <si>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</si>
  <si>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</si>
  <si>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</si>
  <si>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</si>
  <si>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</si>
  <si>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</si>
  <si>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</si>
  <si>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</si>
  <si>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</si>
  <si>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</si>
  <si>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</si>
  <si>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</si>
  <si>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</si>
  <si>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</si>
  <si>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</si>
  <si>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</si>
  <si>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</si>
  <si>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</si>
  <si>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</si>
  <si>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</si>
  <si>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</si>
  <si>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</si>
  <si>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</si>
  <si>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</si>
  <si>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</si>
  <si>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</si>
  <si>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</si>
  <si>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</si>
  <si>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</si>
  <si>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</si>
  <si>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</si>
  <si>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</si>
  <si>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</si>
  <si>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</si>
  <si>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</si>
  <si>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</si>
  <si>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</si>
  <si>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</si>
  <si>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</si>
  <si>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</si>
  <si>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</si>
  <si>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</si>
  <si>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</si>
  <si>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</si>
  <si>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</si>
  <si>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</si>
  <si>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</si>
  <si>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</si>
  <si>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</si>
  <si>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</si>
  <si>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</si>
  <si>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</si>
  <si>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</si>
  <si>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</si>
  <si>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</si>
  <si>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</si>
  <si>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</si>
  <si>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</si>
  <si>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</si>
  <si>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</si>
  <si>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</si>
  <si>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</si>
  <si>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</si>
  <si>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</si>
  <si>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</si>
  <si>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</si>
  <si>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</si>
  <si>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</si>
  <si>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</si>
  <si>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</si>
  <si>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</si>
  <si>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</si>
  <si>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</si>
  <si>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</si>
  <si>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</si>
  <si>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</si>
  <si>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</si>
  <si>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</si>
  <si>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</si>
  <si>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</si>
  <si>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</si>
  <si>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</si>
  <si>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</si>
  <si>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</si>
  <si>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</si>
  <si>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</si>
  <si>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</si>
  <si>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</si>
  <si>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</si>
  <si>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</si>
  <si>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</si>
  <si>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</si>
  <si>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</si>
  <si>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</si>
  <si>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</si>
  <si>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</si>
  <si>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</si>
  <si>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</si>
  <si>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</si>
  <si>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</si>
  <si>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</si>
  <si>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</si>
  <si>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</si>
  <si>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</si>
  <si>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</si>
  <si>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</si>
  <si>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</si>
  <si>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</si>
  <si>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</si>
  <si>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</si>
  <si>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</si>
  <si>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</si>
  <si>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</si>
  <si>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</si>
  <si>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</si>
  <si>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</si>
  <si>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</si>
  <si>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</si>
  <si>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</si>
  <si>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</si>
  <si>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</si>
  <si>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</si>
  <si>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</si>
  <si>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</si>
  <si>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</si>
  <si>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</si>
  <si>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</si>
  <si>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</si>
  <si>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</si>
  <si>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</si>
  <si>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</si>
  <si>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</si>
  <si>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</si>
  <si>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</si>
  <si>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</si>
  <si>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</si>
  <si>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</si>
  <si>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</si>
  <si>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</si>
  <si>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</si>
  <si>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</si>
  <si>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</si>
  <si>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</si>
  <si>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</si>
  <si>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</si>
  <si>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</si>
  <si>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</si>
  <si>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</si>
  <si>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</si>
  <si>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</si>
  <si>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</si>
  <si>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</si>
  <si>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</si>
  <si>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</si>
  <si>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</si>
  <si>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</si>
  <si>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</si>
  <si>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</si>
  <si>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</si>
  <si>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</si>
  <si>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</si>
  <si>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</si>
  <si>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</si>
  <si>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</si>
  <si>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</si>
  <si>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</si>
  <si>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</si>
  <si>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</si>
  <si>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</si>
  <si>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</si>
  <si>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</si>
  <si>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</si>
  <si>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</si>
  <si>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</si>
  <si>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</si>
  <si>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</si>
  <si>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</si>
  <si>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</si>
  <si>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</si>
  <si>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</si>
  <si>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</si>
  <si>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</si>
  <si>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</si>
  <si>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</si>
  <si>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</si>
  <si>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</si>
  <si>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</si>
  <si>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</si>
  <si>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</si>
  <si>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</si>
  <si>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</si>
  <si>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</si>
  <si>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</si>
  <si>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</si>
  <si>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</si>
  <si>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</si>
  <si>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</si>
  <si>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</si>
  <si>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</si>
  <si>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</si>
  <si>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</si>
  <si>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</si>
  <si>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</si>
  <si>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</si>
  <si>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</si>
  <si>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</si>
  <si>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</si>
  <si>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</si>
  <si>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</si>
  <si>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</si>
  <si>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</si>
  <si>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</si>
  <si>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</si>
  <si>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</si>
  <si>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</si>
  <si>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</si>
  <si>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</si>
  <si>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</si>
  <si>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</si>
  <si>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</si>
  <si>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</si>
  <si>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</si>
  <si>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</si>
  <si>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</si>
  <si>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</si>
  <si>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</si>
  <si>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</si>
  <si>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</si>
  <si>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</si>
  <si>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</si>
  <si>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</si>
  <si>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</si>
  <si>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</si>
  <si>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</si>
  <si>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</si>
  <si>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</si>
  <si>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</si>
  <si>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</si>
  <si>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</si>
  <si>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</si>
  <si>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</si>
  <si>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</si>
  <si>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</si>
  <si>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</si>
  <si>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</si>
  <si>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</si>
  <si>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</si>
  <si>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</si>
  <si>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</si>
  <si>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</si>
  <si>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</si>
  <si>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</si>
  <si>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</si>
  <si>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</si>
  <si>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</si>
  <si>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</si>
  <si>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</si>
  <si>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</si>
  <si>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</si>
  <si>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</si>
  <si>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</si>
  <si>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</si>
  <si>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</si>
  <si>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</si>
  <si>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</si>
  <si>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</si>
  <si>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</si>
  <si>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</si>
  <si>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</si>
  <si>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</si>
  <si>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</si>
  <si>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</si>
  <si>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</si>
  <si>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</si>
  <si>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</si>
  <si>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</si>
  <si>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</si>
  <si>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</si>
  <si>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</si>
  <si>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</si>
  <si>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</si>
  <si>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</si>
  <si>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</si>
  <si>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</si>
  <si>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</si>
  <si>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</si>
  <si>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</si>
  <si>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</si>
  <si>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</si>
  <si>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</si>
  <si>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</si>
  <si>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</si>
  <si>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</si>
  <si>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</si>
  <si>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</si>
  <si>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</si>
  <si>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</si>
  <si>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</si>
  <si>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</si>
  <si>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</si>
  <si>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</si>
  <si>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</si>
  <si>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</si>
  <si>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</si>
  <si>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</si>
  <si>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</si>
  <si>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</si>
  <si>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</si>
  <si>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</si>
  <si>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</si>
  <si>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</si>
  <si>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</si>
  <si>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</si>
  <si>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</si>
  <si>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</si>
  <si>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</si>
  <si>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</si>
  <si>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</si>
  <si>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</si>
  <si>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</si>
  <si>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</si>
  <si>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</si>
  <si>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</si>
  <si>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</si>
  <si>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</si>
  <si>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</si>
  <si>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</si>
  <si>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</si>
  <si>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</si>
  <si>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</si>
  <si>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</si>
  <si>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</si>
  <si>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</si>
  <si>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</si>
  <si>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</si>
  <si>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</si>
  <si>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</si>
  <si>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</si>
  <si>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</si>
  <si>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</si>
  <si>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</si>
  <si>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</si>
  <si>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</si>
  <si>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</si>
  <si>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</si>
  <si>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</si>
  <si>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</si>
  <si>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</si>
  <si>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</si>
  <si>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</si>
  <si>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</si>
  <si>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</si>
  <si>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</si>
  <si>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</si>
  <si>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</si>
  <si>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</si>
  <si>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</si>
  <si>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</si>
  <si>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</si>
  <si>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</si>
  <si>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</si>
  <si>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</si>
  <si>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</si>
  <si>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</si>
  <si>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</si>
  <si>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</si>
  <si>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</si>
  <si>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</si>
  <si>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</si>
  <si>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</si>
  <si>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</si>
  <si>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</si>
  <si>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</si>
  <si>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</si>
  <si>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</si>
  <si>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</si>
  <si>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</si>
  <si>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</si>
  <si>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</si>
  <si>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</si>
  <si>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</si>
  <si>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</si>
  <si>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</si>
  <si>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</si>
  <si>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</si>
  <si>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</si>
  <si>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</si>
  <si>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</si>
  <si>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</si>
  <si>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</si>
  <si>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</si>
  <si>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</si>
  <si>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</si>
  <si>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</si>
  <si>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</si>
  <si>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</si>
  <si>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</si>
  <si>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</si>
  <si>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</si>
  <si>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</si>
  <si>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</si>
  <si>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</si>
  <si>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</si>
  <si>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</si>
  <si>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</si>
  <si>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</si>
  <si>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</si>
  <si>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</si>
  <si>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</si>
  <si>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</si>
  <si>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</si>
  <si>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</si>
  <si>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</si>
  <si>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</si>
  <si>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</si>
  <si>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</si>
  <si>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</si>
  <si>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</si>
  <si>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</si>
  <si>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</si>
  <si>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</si>
  <si>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</si>
  <si>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</si>
  <si>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</si>
  <si>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</si>
  <si>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</si>
  <si>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</si>
  <si>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</si>
  <si>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</si>
  <si>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</si>
  <si>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</si>
  <si>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</si>
  <si>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</si>
  <si>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</si>
  <si>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</si>
  <si>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</si>
  <si>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</si>
  <si>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</si>
  <si>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</si>
  <si>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</si>
  <si>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</si>
  <si>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</si>
  <si>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</si>
  <si>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</si>
  <si>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</si>
  <si>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</si>
  <si>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</si>
  <si>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</si>
  <si>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</si>
  <si>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</si>
  <si>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</si>
  <si>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</si>
  <si>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</si>
  <si>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</si>
  <si>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</si>
  <si>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</si>
  <si>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</si>
  <si>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</si>
  <si>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</si>
  <si>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</si>
  <si>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</si>
  <si>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</si>
  <si>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</si>
  <si>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</si>
  <si>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</si>
  <si>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</si>
  <si>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</si>
  <si>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</si>
  <si>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</si>
  <si>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</si>
  <si>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</si>
  <si>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</si>
  <si>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</si>
  <si>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</si>
  <si>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</si>
  <si>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</si>
  <si>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</si>
  <si>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</si>
  <si>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</si>
  <si>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</si>
  <si>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</si>
  <si>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</si>
  <si>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</si>
  <si>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</si>
  <si>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</si>
  <si>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</si>
  <si>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</si>
  <si>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</si>
  <si>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</si>
  <si>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</si>
  <si>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</si>
  <si>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</si>
  <si>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</si>
  <si>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</si>
  <si>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</si>
  <si>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</si>
  <si>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</si>
  <si>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</si>
  <si>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</si>
  <si>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</si>
  <si>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</si>
  <si>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</si>
  <si>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</si>
  <si>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</si>
  <si>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</si>
  <si>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</si>
  <si>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</si>
  <si>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</si>
  <si>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</si>
  <si>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</si>
  <si>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</si>
  <si>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</si>
  <si>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</si>
  <si>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</si>
  <si>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</si>
  <si>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</si>
  <si>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</si>
  <si>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</si>
  <si>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</si>
  <si>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</si>
  <si>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</si>
  <si>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</si>
  <si>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</si>
  <si>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</si>
  <si>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</si>
  <si>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</si>
  <si>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</si>
  <si>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</si>
  <si>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</si>
  <si>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</si>
  <si>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</si>
  <si>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</si>
  <si>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</si>
  <si>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</si>
  <si>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</si>
  <si>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</si>
  <si>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</si>
  <si>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</si>
  <si>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</si>
  <si>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</si>
  <si>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</si>
  <si>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</si>
  <si>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</si>
  <si>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</si>
  <si>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</si>
  <si>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</si>
  <si>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</si>
  <si>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</si>
  <si>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</si>
  <si>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</si>
  <si>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</si>
  <si>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</si>
  <si>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</si>
  <si>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</si>
  <si>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</si>
  <si>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</si>
  <si>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</si>
  <si>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</si>
  <si>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</si>
  <si>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</si>
  <si>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</si>
  <si>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</si>
  <si>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</si>
  <si>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</si>
  <si>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</si>
  <si>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</si>
  <si>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</si>
  <si>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</si>
  <si>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</si>
  <si>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</si>
  <si>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</si>
  <si>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</si>
  <si>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</si>
  <si>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</si>
  <si>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</si>
  <si>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</si>
  <si>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</si>
  <si>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</si>
  <si>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</si>
  <si>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</si>
  <si>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</si>
  <si>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</si>
  <si>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</si>
  <si>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</si>
  <si>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</si>
  <si>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</si>
  <si>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</si>
  <si>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</si>
  <si>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</si>
  <si>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</si>
  <si>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</si>
  <si>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</si>
  <si>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</si>
  <si>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</si>
  <si>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</si>
  <si>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</si>
  <si>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</si>
  <si>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</si>
  <si>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</si>
  <si>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</si>
  <si>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</si>
  <si>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</si>
  <si>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</si>
  <si>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</si>
  <si>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</si>
  <si>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</si>
  <si>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</si>
  <si>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</si>
  <si>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</si>
  <si>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</si>
  <si>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</si>
  <si>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</si>
  <si>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</si>
  <si>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</si>
  <si>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</si>
  <si>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</si>
  <si>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</si>
  <si>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</si>
  <si>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</si>
  <si>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</si>
  <si>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</si>
  <si>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</si>
  <si>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</si>
  <si>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</si>
  <si>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</si>
  <si>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</si>
  <si>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</si>
  <si>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</si>
  <si>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</si>
  <si>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</si>
  <si>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</si>
  <si>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</si>
  <si>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</si>
  <si>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</si>
  <si>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</si>
  <si>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</si>
  <si>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</si>
  <si>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</si>
  <si>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</si>
  <si>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</si>
  <si>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</si>
  <si>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</si>
  <si>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</si>
  <si>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</si>
  <si>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</si>
  <si>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</si>
  <si>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</si>
  <si>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</si>
  <si>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</si>
  <si>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</si>
  <si>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</si>
  <si>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</si>
  <si>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</si>
  <si>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</si>
  <si>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</si>
  <si>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</si>
  <si>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</si>
  <si>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</si>
  <si>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</si>
  <si>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</si>
  <si>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</si>
  <si>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</si>
  <si>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</si>
  <si>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</si>
  <si>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</si>
  <si>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</si>
  <si>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</si>
  <si>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</si>
  <si>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</si>
  <si>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</si>
  <si>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</si>
  <si>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</si>
  <si>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</si>
  <si>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</si>
  <si>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</si>
  <si>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</si>
  <si>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</si>
  <si>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</si>
  <si>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</si>
  <si>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</si>
  <si>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</si>
  <si>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</si>
  <si>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</si>
  <si>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</si>
  <si>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</si>
  <si>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</si>
  <si>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</si>
  <si>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</si>
  <si>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</si>
  <si>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</si>
  <si>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</si>
  <si>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</si>
  <si>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</si>
  <si>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</si>
  <si>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</si>
  <si>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</si>
  <si>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</si>
  <si>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</si>
  <si>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</si>
  <si>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</si>
  <si>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</si>
  <si>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</si>
  <si>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</si>
  <si>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</si>
  <si>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</si>
  <si>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</si>
  <si>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</si>
  <si>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</si>
  <si>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</si>
  <si>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</si>
  <si>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</si>
  <si>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</si>
  <si>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</si>
  <si>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</si>
  <si>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</si>
  <si>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</si>
  <si>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</si>
  <si>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</si>
  <si>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</si>
  <si>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</si>
  <si>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</si>
  <si>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</si>
  <si>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</si>
  <si>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</si>
  <si>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</si>
  <si>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</si>
  <si>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</si>
  <si>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</si>
  <si>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</si>
  <si>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</si>
  <si>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</si>
  <si>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</si>
  <si>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</si>
  <si>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</si>
  <si>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</si>
  <si>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</si>
  <si>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</si>
  <si>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</si>
  <si>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</si>
  <si>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</si>
  <si>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</si>
  <si>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</si>
  <si>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</si>
  <si>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</si>
  <si>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</si>
  <si>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</si>
  <si>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</si>
  <si>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</si>
  <si>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</si>
  <si>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</si>
  <si>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</si>
  <si>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</si>
  <si>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</si>
  <si>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</si>
  <si>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</si>
  <si>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</si>
  <si>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</si>
  <si>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</si>
  <si>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</si>
  <si>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</si>
  <si>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</si>
  <si>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</si>
  <si>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</si>
  <si>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</si>
  <si>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</si>
  <si>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</si>
  <si>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</si>
  <si>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</si>
  <si>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</si>
  <si>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</si>
  <si>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</si>
  <si>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</si>
  <si>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</si>
  <si>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</si>
  <si>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</si>
  <si>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</si>
  <si>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</si>
  <si>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</si>
  <si>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</si>
  <si>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</si>
  <si>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</si>
  <si>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</si>
  <si>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</si>
  <si>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</si>
  <si>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</si>
  <si>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</si>
  <si>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</si>
  <si>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</si>
  <si>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</si>
  <si>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</si>
  <si>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</si>
  <si>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</si>
  <si>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</si>
  <si>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</si>
  <si>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</si>
  <si>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</si>
  <si>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</si>
  <si>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</si>
  <si>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</si>
  <si>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</si>
  <si>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</si>
  <si>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</si>
  <si>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</si>
  <si>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</si>
  <si>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</si>
  <si>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</si>
  <si>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</si>
  <si>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</si>
  <si>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</si>
  <si>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</si>
  <si>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</si>
  <si>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</si>
  <si>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</si>
  <si>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</si>
  <si>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</si>
  <si>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</si>
  <si>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</si>
  <si>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</si>
  <si>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</si>
  <si>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</si>
  <si>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</si>
  <si>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</si>
  <si>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</si>
  <si>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</si>
  <si>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</si>
  <si>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</si>
  <si>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</si>
  <si>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</si>
  <si>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</si>
  <si>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</si>
  <si>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</si>
  <si>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</si>
  <si>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</si>
  <si>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</si>
  <si>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</si>
  <si>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</si>
  <si>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</si>
  <si>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</si>
  <si>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</si>
  <si>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</si>
  <si>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</si>
  <si>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</si>
  <si>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</si>
  <si>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</si>
  <si>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</si>
  <si>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</si>
  <si>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</si>
  <si>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</si>
  <si>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</si>
  <si>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</si>
  <si>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</si>
  <si>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</si>
  <si>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</si>
  <si>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</si>
  <si>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</si>
  <si>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</si>
  <si>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</si>
  <si>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</si>
  <si>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</si>
  <si>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</si>
  <si>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</si>
  <si>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</si>
  <si>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</si>
  <si>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</si>
  <si>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</si>
  <si>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</si>
  <si>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</si>
  <si>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</si>
  <si>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</si>
  <si>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</si>
  <si>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</si>
  <si>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</si>
  <si>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</si>
  <si>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</si>
  <si>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</si>
  <si>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</si>
  <si>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</si>
  <si>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</si>
  <si>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</si>
  <si>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</si>
  <si>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</si>
  <si>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</si>
  <si>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</si>
  <si>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</si>
  <si>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</si>
  <si>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</si>
  <si>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</si>
  <si>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</si>
  <si>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</si>
  <si>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</si>
  <si>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</si>
  <si>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</si>
  <si>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</si>
  <si>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</si>
  <si>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</si>
  <si>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</si>
  <si>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</si>
  <si>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</si>
  <si>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</si>
  <si>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</si>
  <si>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</si>
  <si>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</si>
  <si>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</si>
  <si>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</si>
  <si>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</si>
  <si>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</si>
  <si>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</si>
  <si>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</si>
  <si>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</si>
  <si>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</si>
  <si>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</si>
  <si>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</si>
  <si>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</si>
  <si>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</si>
  <si>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</si>
  <si>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</si>
  <si>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</si>
  <si>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</si>
  <si>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</si>
  <si>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</si>
  <si>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</si>
  <si>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</si>
  <si>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</si>
  <si>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</si>
  <si>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</si>
  <si>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</si>
  <si>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</si>
  <si>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</si>
  <si>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</si>
  <si>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</si>
  <si>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</si>
  <si>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</si>
  <si>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</si>
  <si>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</si>
  <si>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</si>
  <si>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</si>
  <si>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</si>
  <si>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</si>
  <si>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</si>
  <si>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</si>
  <si>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</si>
  <si>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</si>
  <si>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</si>
  <si>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</si>
  <si>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</si>
  <si>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</si>
  <si>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</si>
  <si>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</si>
  <si>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</si>
  <si>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</si>
  <si>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</si>
  <si>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</si>
  <si>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</si>
  <si>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</si>
  <si>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</si>
  <si>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</si>
  <si>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</si>
  <si>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</si>
  <si>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</si>
  <si>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</si>
  <si>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</si>
  <si>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</si>
  <si>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</si>
  <si>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</si>
  <si>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</si>
  <si>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</si>
  <si>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</si>
  <si>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</si>
  <si>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</si>
  <si>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</si>
  <si>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</si>
  <si>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</si>
  <si>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</si>
  <si>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</si>
  <si>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</si>
  <si>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</si>
  <si>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</si>
  <si>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</si>
  <si>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</si>
  <si>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</si>
  <si>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</si>
  <si>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</si>
  <si>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</si>
  <si>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</si>
  <si>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</si>
  <si>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</si>
  <si>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</si>
  <si>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</si>
  <si>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</si>
  <si>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</si>
  <si>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</si>
  <si>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</si>
  <si>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</si>
  <si>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</si>
  <si>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</si>
  <si>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</si>
  <si>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</si>
  <si>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</si>
  <si>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</si>
  <si>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</si>
  <si>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</si>
  <si>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</si>
  <si>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</si>
  <si>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</si>
  <si>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</si>
  <si>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</si>
  <si>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</si>
  <si>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</si>
  <si>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</si>
  <si>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</si>
  <si>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</si>
  <si>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</si>
  <si>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</si>
  <si>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</si>
  <si>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</si>
  <si>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</si>
  <si>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</si>
  <si>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</si>
  <si>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</si>
  <si>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</si>
  <si>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</si>
  <si>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</si>
  <si>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</si>
  <si>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</si>
  <si>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</si>
  <si>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</si>
  <si>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</si>
  <si>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</si>
  <si>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</si>
  <si>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</si>
  <si>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</si>
  <si>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</si>
  <si>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</si>
  <si>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</si>
  <si>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</si>
  <si>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</si>
  <si>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</si>
  <si>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</si>
  <si>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</si>
  <si>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</si>
  <si>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</si>
  <si>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</si>
  <si>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</si>
  <si>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</si>
  <si>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</si>
  <si>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</si>
  <si>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</si>
  <si>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</si>
  <si>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</si>
  <si>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</si>
  <si>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</si>
  <si>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</si>
  <si>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</si>
  <si>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</si>
  <si>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</si>
  <si>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</si>
  <si>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</si>
  <si>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</si>
  <si>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</si>
  <si>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</si>
  <si>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</si>
  <si>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</si>
  <si>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</si>
  <si>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</si>
  <si>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</si>
  <si>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</si>
  <si>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</si>
  <si>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</si>
  <si>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</si>
  <si>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</si>
  <si>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</si>
  <si>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</si>
  <si>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</si>
  <si>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</si>
  <si>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</si>
  <si>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</si>
  <si>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</si>
  <si>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</si>
  <si>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</si>
  <si>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</si>
  <si>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</si>
  <si>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</si>
  <si>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</si>
  <si>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</si>
  <si>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</si>
  <si>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</si>
  <si>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</si>
  <si>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</si>
  <si>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</si>
  <si>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</si>
  <si>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</si>
  <si>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</si>
  <si>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</si>
  <si>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</si>
  <si>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</si>
  <si>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</si>
  <si>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</si>
  <si>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</si>
  <si>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</si>
  <si>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</si>
  <si>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</si>
  <si>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</si>
  <si>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</si>
  <si>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</si>
  <si>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</si>
  <si>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</si>
  <si>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</si>
  <si>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</si>
  <si>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</si>
  <si>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</si>
  <si>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</si>
  <si>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</si>
  <si>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</si>
  <si>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</si>
  <si>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</si>
  <si>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</si>
  <si>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</si>
  <si>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</si>
  <si>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</si>
  <si>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</si>
  <si>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</si>
  <si>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</si>
  <si>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</si>
  <si>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</si>
  <si>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</si>
  <si>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</si>
  <si>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</si>
  <si>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</si>
  <si>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</si>
  <si>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</si>
  <si>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</si>
  <si>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</si>
  <si>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</si>
  <si>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</si>
  <si>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</si>
  <si>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</si>
  <si>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</si>
  <si>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</si>
  <si>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</si>
  <si>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</si>
  <si>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</si>
  <si>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</si>
  <si>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</si>
  <si>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</si>
  <si>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</si>
  <si>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</si>
  <si>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</si>
  <si>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</si>
  <si>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</si>
  <si>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</si>
  <si>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</si>
  <si>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</si>
  <si>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</si>
  <si>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</si>
  <si>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</si>
  <si>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</si>
  <si>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</si>
  <si>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</si>
  <si>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</si>
  <si>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</si>
  <si>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</si>
  <si>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</si>
  <si>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</si>
  <si>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</si>
  <si>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</si>
  <si>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</si>
  <si>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</si>
  <si>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</si>
  <si>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</si>
  <si>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</si>
  <si>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</si>
  <si>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</si>
  <si>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</si>
  <si>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</si>
  <si>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</si>
  <si>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</si>
  <si>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</si>
  <si>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</si>
  <si>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</si>
  <si>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</si>
  <si>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</si>
  <si>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</si>
  <si>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</si>
  <si>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</si>
  <si>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</si>
  <si>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</si>
  <si>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</si>
  <si>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</si>
  <si>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</si>
  <si>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</si>
  <si>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</si>
  <si>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</si>
  <si>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</si>
  <si>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</si>
  <si>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</si>
  <si>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</si>
  <si>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</si>
  <si>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</si>
  <si>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</si>
  <si>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</si>
  <si>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</si>
  <si>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</si>
  <si>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</si>
  <si>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</si>
  <si>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</si>
  <si>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</si>
  <si>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</si>
  <si>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</si>
  <si>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</si>
  <si>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</si>
  <si>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</si>
  <si>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</si>
  <si>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</si>
  <si>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</si>
  <si>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</si>
  <si>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</si>
  <si>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</si>
  <si>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</si>
  <si>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</si>
  <si>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</si>
  <si>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</si>
  <si>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</si>
  <si>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</si>
  <si>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</si>
  <si>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</si>
  <si>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</si>
  <si>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</si>
  <si>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</si>
  <si>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</si>
  <si>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</si>
  <si>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</si>
  <si>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</si>
  <si>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</si>
  <si>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</si>
  <si>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</si>
  <si>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</si>
  <si>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</si>
  <si>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</si>
  <si>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</si>
  <si>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</si>
  <si>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</si>
  <si>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</si>
  <si>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</si>
  <si>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</si>
  <si>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</si>
  <si>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</si>
  <si>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</si>
  <si>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</si>
  <si>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</si>
  <si>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</si>
  <si>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</si>
  <si>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</si>
  <si>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</si>
  <si>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</si>
  <si>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</si>
  <si>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</si>
  <si>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</si>
  <si>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</si>
  <si>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</si>
  <si>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</si>
  <si>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</si>
  <si>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</si>
  <si>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</si>
  <si>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</si>
  <si>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</si>
  <si>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</si>
  <si>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</si>
  <si>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</si>
  <si>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</si>
  <si>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</si>
  <si>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</si>
  <si>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</si>
  <si>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</si>
  <si>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</si>
  <si>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</si>
  <si>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</si>
  <si>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</si>
  <si>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</si>
  <si>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</si>
  <si>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</si>
  <si>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</si>
  <si>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</si>
  <si>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</si>
  <si>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</si>
  <si>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</si>
  <si>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</si>
  <si>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</si>
  <si>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</si>
  <si>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</si>
  <si>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</si>
  <si>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</si>
  <si>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</si>
  <si>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</si>
  <si>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</si>
  <si>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</si>
  <si>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</si>
  <si>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</si>
  <si>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</si>
  <si>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</si>
  <si>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</si>
  <si>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</si>
  <si>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</si>
  <si>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</si>
  <si>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</si>
  <si>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</si>
  <si>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</si>
  <si>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</si>
  <si>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</si>
  <si>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</si>
  <si>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</si>
  <si>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</si>
  <si>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</si>
  <si>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</si>
  <si>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</si>
  <si>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</si>
  <si>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</si>
  <si>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</si>
  <si>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</si>
  <si>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</si>
  <si>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</si>
  <si>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</si>
  <si>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</si>
  <si>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</si>
  <si>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</si>
  <si>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</si>
  <si>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</si>
  <si>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</si>
  <si>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</si>
  <si>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</si>
  <si>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</si>
  <si>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</si>
  <si>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</si>
  <si>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</si>
  <si>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</si>
  <si>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</si>
  <si>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</si>
  <si>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</si>
  <si>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</si>
  <si>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</si>
  <si>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</si>
  <si>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</si>
  <si>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</si>
  <si>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</si>
  <si>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</si>
  <si>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</si>
  <si>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</si>
  <si>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</si>
  <si>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</si>
  <si>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</si>
  <si>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</si>
  <si>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</si>
  <si>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</si>
  <si>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</si>
  <si>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</si>
  <si>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</si>
  <si>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</si>
  <si>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</si>
  <si>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</si>
  <si>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</si>
  <si>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</si>
  <si>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</si>
  <si>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</si>
  <si>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</si>
  <si>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</si>
  <si>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</si>
  <si>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</si>
  <si>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</si>
  <si>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</si>
  <si>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</si>
  <si>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</si>
  <si>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</si>
  <si>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</si>
  <si>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</si>
  <si>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</si>
  <si>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</si>
  <si>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</si>
  <si>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</si>
  <si>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</si>
  <si>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</si>
  <si>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</si>
  <si>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</si>
  <si>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</si>
  <si>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</si>
  <si>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</si>
  <si>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</si>
  <si>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</si>
  <si>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</si>
  <si>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</si>
  <si>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</si>
  <si>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</si>
  <si>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</si>
  <si>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</si>
  <si>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</si>
  <si>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</si>
  <si>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</si>
  <si>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</si>
  <si>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</si>
  <si>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</si>
  <si>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</si>
  <si>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</si>
  <si>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</si>
  <si>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</si>
  <si>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</si>
  <si>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</si>
  <si>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</si>
  <si>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</si>
  <si>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</si>
  <si>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</si>
  <si>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</si>
  <si>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</si>
  <si>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</si>
  <si>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</si>
  <si>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</si>
  <si>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</si>
  <si>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</si>
  <si>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</si>
  <si>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</si>
  <si>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</si>
  <si>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</si>
  <si>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</si>
  <si>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</si>
  <si>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</si>
  <si>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</si>
  <si>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</si>
  <si>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</si>
  <si>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</si>
  <si>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</si>
  <si>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</si>
  <si>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</si>
  <si>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</si>
  <si>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</si>
  <si>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</si>
  <si>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</si>
  <si>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</si>
  <si>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</si>
  <si>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</si>
  <si>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</si>
  <si>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</si>
  <si>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</si>
  <si>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</si>
  <si>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</si>
  <si>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</si>
  <si>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</si>
  <si>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</si>
  <si>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</si>
  <si>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</si>
  <si>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</si>
  <si>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</si>
  <si>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</si>
  <si>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</si>
  <si>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</si>
  <si>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</si>
  <si>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</si>
  <si>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</si>
  <si>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</si>
  <si>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</si>
  <si>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</si>
  <si>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</si>
  <si>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</si>
  <si>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</si>
  <si>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</si>
  <si>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</si>
  <si>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</si>
  <si>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</si>
  <si>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</si>
  <si>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</si>
  <si>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</si>
  <si>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</si>
  <si>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</si>
  <si>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</si>
  <si>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</si>
  <si>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</si>
  <si>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</si>
  <si>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</si>
  <si>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</si>
  <si>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</si>
  <si>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</si>
  <si>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</si>
  <si>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</si>
  <si>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</si>
  <si>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</si>
  <si>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</si>
  <si>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</si>
  <si>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</si>
  <si>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</si>
  <si>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</si>
  <si>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</si>
  <si>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</si>
  <si>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</si>
  <si>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</si>
  <si>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</si>
  <si>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</si>
  <si>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</si>
  <si>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</si>
  <si>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</si>
  <si>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</si>
  <si>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</si>
  <si>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</si>
  <si>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</si>
  <si>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</si>
  <si>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</si>
  <si>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</si>
  <si>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</si>
  <si>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</si>
  <si>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</si>
  <si>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</si>
  <si>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</si>
  <si>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</si>
  <si>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</si>
  <si>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</si>
  <si>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</si>
  <si>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</si>
  <si>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</si>
  <si>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</si>
  <si>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</si>
  <si>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</si>
  <si>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</si>
  <si>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</si>
  <si>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</si>
  <si>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</si>
  <si>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</si>
  <si>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</si>
  <si>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</si>
  <si>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</si>
  <si>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</si>
  <si>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</si>
  <si>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</si>
  <si>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</si>
  <si>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</si>
  <si>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</si>
  <si>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</si>
  <si>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</si>
  <si>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</si>
  <si>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</si>
  <si>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</si>
  <si>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</si>
  <si>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</si>
  <si>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</si>
  <si>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</si>
  <si>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</si>
  <si>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</si>
  <si>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</si>
  <si>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</si>
  <si>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</si>
  <si>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</si>
  <si>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</si>
  <si>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</si>
  <si>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</si>
  <si>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</si>
  <si>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</si>
  <si>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</si>
  <si>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</si>
  <si>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</si>
  <si>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</si>
  <si>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</si>
  <si>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</si>
  <si>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</si>
  <si>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</si>
  <si>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</si>
  <si>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</si>
  <si>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</si>
  <si>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</si>
  <si>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</si>
  <si>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</si>
  <si>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</si>
  <si>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</si>
  <si>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</si>
  <si>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</si>
  <si>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</si>
  <si>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</si>
  <si>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</si>
  <si>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</si>
  <si>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</si>
  <si>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</si>
  <si>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</si>
  <si>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</si>
  <si>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</si>
  <si>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</si>
  <si>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</si>
  <si>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</si>
  <si>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</si>
  <si>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</si>
  <si>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</si>
  <si>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</si>
  <si>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</si>
  <si>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</si>
  <si>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</si>
  <si>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</si>
  <si>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</si>
  <si>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</si>
  <si>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</si>
  <si>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</si>
  <si>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</si>
  <si>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</si>
  <si>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</si>
  <si>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</si>
  <si>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</si>
  <si>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</si>
  <si>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</si>
  <si>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</si>
  <si>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</si>
  <si>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</si>
  <si>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</si>
  <si>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</si>
  <si>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</si>
  <si>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</si>
  <si>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</si>
  <si>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</si>
  <si>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</si>
  <si>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</si>
  <si>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</si>
  <si>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</si>
  <si>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</si>
  <si>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</si>
  <si>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</si>
  <si>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</si>
  <si>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</si>
  <si>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</si>
  <si>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</si>
  <si>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</si>
  <si>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</si>
  <si>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</si>
  <si>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</si>
  <si>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</si>
  <si>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</si>
  <si>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</si>
  <si>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</si>
  <si>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</si>
  <si>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</si>
  <si>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</si>
  <si>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</si>
  <si>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</si>
  <si>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</si>
  <si>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</si>
  <si>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</si>
  <si>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</si>
  <si>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</si>
  <si>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</si>
  <si>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</si>
  <si>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</si>
  <si>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</si>
  <si>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</si>
  <si>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</si>
  <si>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</si>
  <si>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</si>
  <si>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</si>
  <si>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</si>
  <si>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</si>
  <si>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</si>
  <si>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</si>
  <si>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</si>
  <si>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</si>
  <si>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</si>
  <si>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</si>
  <si>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</si>
  <si>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</si>
  <si>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</si>
  <si>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</si>
  <si>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</si>
  <si>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</si>
  <si>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</si>
  <si>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</si>
  <si>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</si>
  <si>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</si>
  <si>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</si>
  <si>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</si>
  <si>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</si>
  <si>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</si>
  <si>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</si>
  <si>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</si>
  <si>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</si>
  <si>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</si>
  <si>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</si>
  <si>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</si>
  <si>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</si>
  <si>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</si>
  <si>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</si>
  <si>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</si>
  <si>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</si>
  <si>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</si>
  <si>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</si>
  <si>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</si>
  <si>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</si>
  <si>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</si>
  <si>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</si>
  <si>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</si>
  <si>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</si>
  <si>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</si>
  <si>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</si>
  <si>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</si>
  <si>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</si>
  <si>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</si>
  <si>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</si>
  <si>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</si>
  <si>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</si>
  <si>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</si>
  <si>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</si>
  <si>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</si>
  <si>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</si>
  <si>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</si>
  <si>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</si>
  <si>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</si>
  <si>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</si>
  <si>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</si>
  <si>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</si>
  <si>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</si>
  <si>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</si>
  <si>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</si>
  <si>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</si>
  <si>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</si>
  <si>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</si>
  <si>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</si>
  <si>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</si>
  <si>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</si>
  <si>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</si>
  <si>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</si>
  <si>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</si>
  <si>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</si>
  <si>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</si>
  <si>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</si>
  <si>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</si>
  <si>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</si>
  <si>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</si>
  <si>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</si>
  <si>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</si>
  <si>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</si>
  <si>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</si>
  <si>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</si>
  <si>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</si>
  <si>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</si>
  <si>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</si>
  <si>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</si>
  <si>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</si>
  <si>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</si>
  <si>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</si>
  <si>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</si>
  <si>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</si>
  <si>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</si>
  <si>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</si>
  <si>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</si>
  <si>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</si>
  <si>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</si>
  <si>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</si>
  <si>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</si>
  <si>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</si>
  <si>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</si>
  <si>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</si>
  <si>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</si>
  <si>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</si>
  <si>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</si>
  <si>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</si>
  <si>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</si>
  <si>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</si>
  <si>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</si>
  <si>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</si>
  <si>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</si>
  <si>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</si>
  <si>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</si>
  <si>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</si>
  <si>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</si>
  <si>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</si>
  <si>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</si>
  <si>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</si>
  <si>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</si>
  <si>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</si>
  <si>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</si>
  <si>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</si>
  <si>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</si>
  <si>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</si>
  <si>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</si>
  <si>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</si>
  <si>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</si>
  <si>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</si>
  <si>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</si>
  <si>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</si>
  <si>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</si>
  <si>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</si>
  <si>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</si>
  <si>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</si>
  <si>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</si>
  <si>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</si>
  <si>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</si>
  <si>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</si>
  <si>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</si>
  <si>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</si>
  <si>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</si>
  <si>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</si>
  <si>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</si>
  <si>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</si>
  <si>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</si>
  <si>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</si>
  <si>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</si>
  <si>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</si>
  <si>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</si>
  <si>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</si>
  <si>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</si>
  <si>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</si>
  <si>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</si>
  <si>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</si>
  <si>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</si>
  <si>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</si>
  <si>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</si>
  <si>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</si>
  <si>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</si>
  <si>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</si>
  <si>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</si>
  <si>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</si>
  <si>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</si>
  <si>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</si>
  <si>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</si>
  <si>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</si>
  <si>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</si>
  <si>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</si>
  <si>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</si>
  <si>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</si>
  <si>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</si>
  <si>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</si>
  <si>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</si>
  <si>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</si>
  <si>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</si>
  <si>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</si>
  <si>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</si>
  <si>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</si>
  <si>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</si>
  <si>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</si>
  <si>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</si>
  <si>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</si>
  <si>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</si>
  <si>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</si>
  <si>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</si>
  <si>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</si>
  <si>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</si>
  <si>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</si>
  <si>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</si>
  <si>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</si>
  <si>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</si>
  <si>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</si>
  <si>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</si>
  <si>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</si>
  <si>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</si>
  <si>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</si>
  <si>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</si>
  <si>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</si>
  <si>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</si>
  <si>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</si>
  <si>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</si>
  <si>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</si>
  <si>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</si>
  <si>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</si>
  <si>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</si>
  <si>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</si>
  <si>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</si>
  <si>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</si>
  <si>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</si>
  <si>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</si>
  <si>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</si>
  <si>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</si>
  <si>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</si>
  <si>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</si>
  <si>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</si>
  <si>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</si>
  <si>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</si>
  <si>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</si>
  <si>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</si>
  <si>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</si>
  <si>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</si>
  <si>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</si>
  <si>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</si>
  <si>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</si>
  <si>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</si>
  <si>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</si>
  <si>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</si>
  <si>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</si>
  <si>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</si>
  <si>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</si>
  <si>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</si>
  <si>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</si>
  <si>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</si>
  <si>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</si>
  <si>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</si>
  <si>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</si>
  <si>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</si>
  <si>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</si>
  <si>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</si>
  <si>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</si>
  <si>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</si>
  <si>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</si>
  <si>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</si>
  <si>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</si>
  <si>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</si>
  <si>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</si>
  <si>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</si>
  <si>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</si>
  <si>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</si>
  <si>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</si>
  <si>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</si>
  <si>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</si>
  <si>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</si>
  <si>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</si>
  <si>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</si>
  <si>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</si>
  <si>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</si>
  <si>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</si>
  <si>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</si>
  <si>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</si>
  <si>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</si>
  <si>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</si>
  <si>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</si>
  <si>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</si>
  <si>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</si>
  <si>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</si>
  <si>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</si>
  <si>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</si>
  <si>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</si>
  <si>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</si>
  <si>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</si>
  <si>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</si>
  <si>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</si>
  <si>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</si>
  <si>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</si>
  <si>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</si>
  <si>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</si>
  <si>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</si>
  <si>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</si>
  <si>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</si>
  <si>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</si>
  <si>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</si>
  <si>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</si>
  <si>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</si>
  <si>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</si>
  <si>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</si>
  <si>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</si>
  <si>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</si>
  <si>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</si>
  <si>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</si>
  <si>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</si>
  <si>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</si>
  <si>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</si>
  <si>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</si>
  <si>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</si>
  <si>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</si>
  <si>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</si>
  <si>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</si>
  <si>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</si>
  <si>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</si>
  <si>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</si>
  <si>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</si>
  <si>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</si>
  <si>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</si>
  <si>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</si>
  <si>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</si>
  <si>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</si>
  <si>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</si>
  <si>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</si>
  <si>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</si>
  <si>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</si>
  <si>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</si>
  <si>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</si>
  <si>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</si>
  <si>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</si>
  <si>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</si>
  <si>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</si>
  <si>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</si>
  <si>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</si>
  <si>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</si>
  <si>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</si>
  <si>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</si>
  <si>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</si>
  <si>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</si>
  <si>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</si>
  <si>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</si>
  <si>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</si>
  <si>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</si>
  <si>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</si>
  <si>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</si>
  <si>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</si>
  <si>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</si>
  <si>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</si>
  <si>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</si>
  <si>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</si>
  <si>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</si>
  <si>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</si>
  <si>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</si>
  <si>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</si>
  <si>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</si>
  <si>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</si>
  <si>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</si>
  <si>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</si>
  <si>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</si>
  <si>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</si>
  <si>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</si>
  <si>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</si>
  <si>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</si>
  <si>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</si>
  <si>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</si>
  <si>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</si>
  <si>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</si>
  <si>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</si>
  <si>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</si>
  <si>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</si>
  <si>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</si>
  <si>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</si>
  <si>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</si>
  <si>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</si>
  <si>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</si>
  <si>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</si>
  <si>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</si>
  <si>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</si>
  <si>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</si>
  <si>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</si>
  <si>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</si>
  <si>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</si>
  <si>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</si>
  <si>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</si>
  <si>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</si>
  <si>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</si>
  <si>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</si>
  <si>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</si>
  <si>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</si>
  <si>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</si>
  <si>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</si>
  <si>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</si>
  <si>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</si>
  <si>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</si>
  <si>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</si>
  <si>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</si>
  <si>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</si>
  <si>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</si>
  <si>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</si>
  <si>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</si>
  <si>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</si>
  <si>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</si>
  <si>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</si>
  <si>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</si>
  <si>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</si>
  <si>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</si>
  <si>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</si>
  <si>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</si>
  <si>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</si>
  <si>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</si>
  <si>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</si>
  <si>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</si>
  <si>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</si>
  <si>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</si>
  <si>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</si>
  <si>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</si>
  <si>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</si>
  <si>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</si>
  <si>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</si>
  <si>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</si>
  <si>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</si>
  <si>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</si>
  <si>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</si>
  <si>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</si>
  <si>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</si>
  <si>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</si>
  <si>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</si>
  <si>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</si>
  <si>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</si>
  <si>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</si>
  <si>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</si>
  <si>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</si>
  <si>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</si>
  <si>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</si>
  <si>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</si>
  <si>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</si>
  <si>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</si>
  <si>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</si>
  <si>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</si>
  <si>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</si>
  <si>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</si>
  <si>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</si>
  <si>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</si>
  <si>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</si>
  <si>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</si>
  <si>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</si>
  <si>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</si>
  <si>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</si>
  <si>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</si>
  <si>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</si>
  <si>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</si>
  <si>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</si>
  <si>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</si>
  <si>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</si>
  <si>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</si>
  <si>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</si>
  <si>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</si>
  <si>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</si>
  <si>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</si>
  <si>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</si>
  <si>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</si>
  <si>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</si>
  <si>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</si>
  <si>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</si>
  <si>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</si>
  <si>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</si>
  <si>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</si>
  <si>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</si>
  <si>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</si>
  <si>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</si>
  <si>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</si>
  <si>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</si>
  <si>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</si>
  <si>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</si>
  <si>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</si>
  <si>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</si>
  <si>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</si>
  <si>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</si>
  <si>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</si>
  <si>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</si>
  <si>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</si>
  <si>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</si>
  <si>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</si>
  <si>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</si>
  <si>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</si>
  <si>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</si>
  <si>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</si>
  <si>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</si>
  <si>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</si>
  <si>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</si>
  <si>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</si>
  <si>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</si>
  <si>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</si>
  <si>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</si>
  <si>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</si>
  <si>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</si>
  <si>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</si>
  <si>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</si>
  <si>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</si>
  <si>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</si>
  <si>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</si>
  <si>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</si>
  <si>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</si>
  <si>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</si>
  <si>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</si>
  <si>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</si>
  <si>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</si>
  <si>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</si>
  <si>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</si>
  <si>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</si>
  <si>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</si>
  <si>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</si>
  <si>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</si>
  <si>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</si>
  <si>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</si>
  <si>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</si>
  <si>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</si>
  <si>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</si>
  <si>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</si>
  <si>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</si>
  <si>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</si>
  <si>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</si>
  <si>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</si>
  <si>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</si>
  <si>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</si>
  <si>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</si>
  <si>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</si>
  <si>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</si>
  <si>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</si>
  <si>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</si>
  <si>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</si>
  <si>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</si>
  <si>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</si>
  <si>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</si>
  <si>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</si>
  <si>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</si>
  <si>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</si>
  <si>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</si>
  <si>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</si>
  <si>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</si>
  <si>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</si>
  <si>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</si>
  <si>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</si>
  <si>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</si>
  <si>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</si>
  <si>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</si>
  <si>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</si>
  <si>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</si>
  <si>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</si>
  <si>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</si>
  <si>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</si>
  <si>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</si>
  <si>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</si>
  <si>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</si>
  <si>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</si>
  <si>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</si>
  <si>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</si>
  <si>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</si>
  <si>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</si>
  <si>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</si>
  <si>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</si>
  <si>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</si>
  <si>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</si>
  <si>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</si>
  <si>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</si>
  <si>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</si>
  <si>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</si>
  <si>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</si>
  <si>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</si>
  <si>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</si>
  <si>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</si>
  <si>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</si>
  <si>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</si>
  <si>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</si>
  <si>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</si>
  <si>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</si>
  <si>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</si>
  <si>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</si>
  <si>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</si>
  <si>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</si>
  <si>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</si>
  <si>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</si>
  <si>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</si>
  <si>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</si>
  <si>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</si>
  <si>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</si>
  <si>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</si>
  <si>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</si>
  <si>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</si>
  <si>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</si>
  <si>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</si>
  <si>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</si>
  <si>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</si>
  <si>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</si>
  <si>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</si>
  <si>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</si>
  <si>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</si>
  <si>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</si>
  <si>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</si>
  <si>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</si>
  <si>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</si>
  <si>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</si>
  <si>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</si>
  <si>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</si>
  <si>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</si>
  <si>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</si>
  <si>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</si>
  <si>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</si>
  <si>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</si>
  <si>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</si>
  <si>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</si>
  <si>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</si>
  <si>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</si>
  <si>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</si>
  <si>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</si>
  <si>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</si>
  <si>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</si>
  <si>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</si>
  <si>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</si>
  <si>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</si>
  <si>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</si>
  <si>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</si>
  <si>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</si>
  <si>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</si>
  <si>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</si>
  <si>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</si>
  <si>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</si>
  <si>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</si>
  <si>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</si>
  <si>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</si>
  <si>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</si>
  <si>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</si>
  <si>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</si>
  <si>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</si>
  <si>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</si>
  <si>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</si>
  <si>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</si>
  <si>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</si>
  <si>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</si>
  <si>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</si>
  <si>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</si>
  <si>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</si>
  <si>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</si>
  <si>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</si>
  <si>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</si>
  <si>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</si>
  <si>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</si>
  <si>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</si>
  <si>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</si>
  <si>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</si>
  <si>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</si>
  <si>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</si>
  <si>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</si>
  <si>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</si>
  <si>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</si>
  <si>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</si>
  <si>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</si>
  <si>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</si>
  <si>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</si>
  <si>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</si>
  <si>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</si>
  <si>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</si>
  <si>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</si>
  <si>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</si>
  <si>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</si>
  <si>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</si>
  <si>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</si>
  <si>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</si>
  <si>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</si>
  <si>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</si>
  <si>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</si>
  <si>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</si>
  <si>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</si>
  <si>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</si>
  <si>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</si>
  <si>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</si>
  <si>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</si>
  <si>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</si>
  <si>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</si>
  <si>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</si>
  <si>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</si>
  <si>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</si>
  <si>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</si>
  <si>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</si>
  <si>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</si>
  <si>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</si>
  <si>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</si>
  <si>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</si>
  <si>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</si>
  <si>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</si>
  <si>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</si>
  <si>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</si>
  <si>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</si>
  <si>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</si>
  <si>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</si>
  <si>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</si>
  <si>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</si>
  <si>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</si>
  <si>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</si>
  <si>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</si>
  <si>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</si>
  <si>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</si>
  <si>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</si>
  <si>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</si>
  <si>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</si>
  <si>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</si>
  <si>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</si>
  <si>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</si>
  <si>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</si>
  <si>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</si>
  <si>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</si>
  <si>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</si>
  <si>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</si>
  <si>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</si>
  <si>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</si>
  <si>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</si>
  <si>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</si>
  <si>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</si>
  <si>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</si>
  <si>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</si>
  <si>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</si>
  <si>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</si>
  <si>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</si>
  <si>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</si>
  <si>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</si>
  <si>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</si>
  <si>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</si>
  <si>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</si>
  <si>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</si>
  <si>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</si>
  <si>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</si>
  <si>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</si>
  <si>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</si>
  <si>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</si>
  <si>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</si>
  <si>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</si>
  <si>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</si>
  <si>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</si>
  <si>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</si>
  <si>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</si>
  <si>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</si>
  <si>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</si>
  <si>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</si>
  <si>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</si>
  <si>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</si>
  <si>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</si>
  <si>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</si>
  <si>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</si>
  <si>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</si>
  <si>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</si>
  <si>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</si>
  <si>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</si>
  <si>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</si>
  <si>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</si>
  <si>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</si>
  <si>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</si>
  <si>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</si>
  <si>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</si>
  <si>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</si>
  <si>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</si>
  <si>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</si>
  <si>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</si>
  <si>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</si>
  <si>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</si>
  <si>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</si>
  <si>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</si>
  <si>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</si>
  <si>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</si>
  <si>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</si>
  <si>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</si>
  <si>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</si>
  <si>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</si>
  <si>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</si>
  <si>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</si>
  <si>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</si>
  <si>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</si>
  <si>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</si>
  <si>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</si>
  <si>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</si>
  <si>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</si>
  <si>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</si>
  <si>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</si>
  <si>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</si>
  <si>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</si>
  <si>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</si>
  <si>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</si>
  <si>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</si>
  <si>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</si>
  <si>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</si>
  <si>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</si>
  <si>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</si>
  <si>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</si>
  <si>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</si>
  <si>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</si>
  <si>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</si>
  <si>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</si>
  <si>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</si>
  <si>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</si>
  <si>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</si>
  <si>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</si>
  <si>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</si>
  <si>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</si>
  <si>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</si>
  <si>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</si>
  <si>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</si>
  <si>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</si>
  <si>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</si>
  <si>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</si>
  <si>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</si>
  <si>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</si>
  <si>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</si>
  <si>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</si>
  <si>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</si>
  <si>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</si>
  <si>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</si>
  <si>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</si>
  <si>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</si>
  <si>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</si>
  <si>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</si>
  <si>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</si>
  <si>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</si>
  <si>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</si>
  <si>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</si>
  <si>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</si>
  <si>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</si>
  <si>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</si>
  <si>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</si>
  <si>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</si>
  <si>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</si>
  <si>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</si>
  <si>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</si>
  <si>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</si>
  <si>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</si>
  <si>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</si>
  <si>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</si>
  <si>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</si>
  <si>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</si>
  <si>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</si>
  <si>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</si>
  <si>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</si>
  <si>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</si>
  <si>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</si>
  <si>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</si>
  <si>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</si>
  <si>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</si>
  <si>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</si>
  <si>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</si>
  <si>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</si>
  <si>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</si>
  <si>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</si>
  <si>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</si>
  <si>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</si>
  <si>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</si>
  <si>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</si>
  <si>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</si>
  <si>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</si>
  <si>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</si>
  <si>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</si>
  <si>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</si>
  <si>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</si>
  <si>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</si>
  <si>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</si>
  <si>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</si>
  <si>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</si>
  <si>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</si>
  <si>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</si>
  <si>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</si>
  <si>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</si>
  <si>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</si>
  <si>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</si>
  <si>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</si>
  <si>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</si>
  <si>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</si>
  <si>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</si>
  <si>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</si>
  <si>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</si>
  <si>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</si>
  <si>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</si>
  <si>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</si>
  <si>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</si>
  <si>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</si>
  <si>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</si>
  <si>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</si>
  <si>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</si>
  <si>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</si>
  <si>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</si>
  <si>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</si>
  <si>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</si>
  <si>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</si>
  <si>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</si>
  <si>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</si>
  <si>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</si>
  <si>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</si>
  <si>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</si>
  <si>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</si>
  <si>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</si>
  <si>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</si>
  <si>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</si>
  <si>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</si>
  <si>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</si>
  <si>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</si>
  <si>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</si>
  <si>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</si>
  <si>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</si>
  <si>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</si>
  <si>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</si>
  <si>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</si>
  <si>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</si>
  <si>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</si>
  <si>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</si>
  <si>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</si>
  <si>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</si>
  <si>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</si>
  <si>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</si>
  <si>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</si>
  <si>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</si>
  <si>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</si>
  <si>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</si>
  <si>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</si>
  <si>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</si>
  <si>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</si>
  <si>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</si>
  <si>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</si>
  <si>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</si>
  <si>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</si>
  <si>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</si>
  <si>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</si>
  <si>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</si>
  <si>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</si>
  <si>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</si>
  <si>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</si>
  <si>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</si>
  <si>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</si>
  <si>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</si>
  <si>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</si>
  <si>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</si>
  <si>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</si>
  <si>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</si>
  <si>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</si>
  <si>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</si>
  <si>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</si>
  <si>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</si>
  <si>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</si>
  <si>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</si>
  <si>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</si>
  <si>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</si>
  <si>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</si>
  <si>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</si>
  <si>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</si>
  <si>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</si>
  <si>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</si>
  <si>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</si>
  <si>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</si>
  <si>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</si>
  <si>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</si>
  <si>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</si>
  <si>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</si>
  <si>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</si>
  <si>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</si>
  <si>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</si>
  <si>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</si>
  <si>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</si>
  <si>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</si>
  <si>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</si>
  <si>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</si>
  <si>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</si>
  <si>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</si>
  <si>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</si>
  <si>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</si>
  <si>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</si>
  <si>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</si>
  <si>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</si>
  <si>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</si>
  <si>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</si>
  <si>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</si>
  <si>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</si>
  <si>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</si>
  <si>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</si>
  <si>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</si>
  <si>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</si>
  <si>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</si>
  <si>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</si>
  <si>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</si>
  <si>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</si>
  <si>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</si>
  <si>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</si>
  <si>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</si>
  <si>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</si>
  <si>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</si>
  <si>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</si>
  <si>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</si>
  <si>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</si>
  <si>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</si>
  <si>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</si>
  <si>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</si>
  <si>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</si>
  <si>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</si>
  <si>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</si>
  <si>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</si>
  <si>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</si>
  <si>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</si>
  <si>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</si>
  <si>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</si>
  <si>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</si>
  <si>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</si>
  <si>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</si>
  <si>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</si>
  <si>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</si>
  <si>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</si>
  <si>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</si>
  <si>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</si>
  <si>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</si>
  <si>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</si>
  <si>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</si>
  <si>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</si>
  <si>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</si>
  <si>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</si>
  <si>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</si>
  <si>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</si>
  <si>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</si>
  <si>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</si>
  <si>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</si>
  <si>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</si>
  <si>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</si>
  <si>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</si>
  <si>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</si>
  <si>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</si>
  <si>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</si>
  <si>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</si>
  <si>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</si>
  <si>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</si>
  <si>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</si>
  <si>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</si>
  <si>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</si>
  <si>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</si>
  <si>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</si>
  <si>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</si>
  <si>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</si>
  <si>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</si>
  <si>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</si>
  <si>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</si>
  <si>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</si>
  <si>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</si>
  <si>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</si>
  <si>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</si>
  <si>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</si>
  <si>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</si>
  <si>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</si>
  <si>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</si>
  <si>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</si>
  <si>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</si>
  <si>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</si>
  <si>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</si>
  <si>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</si>
  <si>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</si>
  <si>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</si>
  <si>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</si>
  <si>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</si>
  <si>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</si>
  <si>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</si>
  <si>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</si>
  <si>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</si>
  <si>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</si>
  <si>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</si>
  <si>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</si>
  <si>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</si>
  <si>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</si>
  <si>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</si>
  <si>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</si>
  <si>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</si>
  <si>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</si>
  <si>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</si>
  <si>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</si>
  <si>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</si>
  <si>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</si>
  <si>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</si>
  <si>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</si>
  <si>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</si>
  <si>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</si>
  <si>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</si>
  <si>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</si>
  <si>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</si>
  <si>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</si>
  <si>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</si>
  <si>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</si>
  <si>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</si>
  <si>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</si>
  <si>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</si>
  <si>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</si>
  <si>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</si>
  <si>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</si>
  <si>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</si>
  <si>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</si>
  <si>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</si>
  <si>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</si>
  <si>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</si>
  <si>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</si>
  <si>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</si>
  <si>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</si>
  <si>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</si>
  <si>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</si>
  <si>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</si>
  <si>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</si>
  <si>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</si>
  <si>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</si>
  <si>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</si>
  <si>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</si>
  <si>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</si>
  <si>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</si>
  <si>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</si>
  <si>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</si>
  <si>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</si>
  <si>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</si>
  <si>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</si>
  <si>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</si>
  <si>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</si>
  <si>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</si>
  <si>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</si>
  <si>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</si>
  <si>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</si>
  <si>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</si>
  <si>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</si>
  <si>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</si>
  <si>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</si>
  <si>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</si>
  <si>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</si>
  <si>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</si>
  <si>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</si>
  <si>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</si>
  <si>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</si>
  <si>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</si>
  <si>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</si>
  <si>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</si>
  <si>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</si>
  <si>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</si>
  <si>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</si>
  <si>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</si>
  <si>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</si>
  <si>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</si>
  <si>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</si>
  <si>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</si>
  <si>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</si>
  <si>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</si>
  <si>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</si>
  <si>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</si>
  <si>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</si>
  <si>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</si>
  <si>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</si>
  <si>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</si>
  <si>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</si>
  <si>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</si>
  <si>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</si>
  <si>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</si>
  <si>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</si>
  <si>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</si>
  <si>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</si>
  <si>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</si>
  <si>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</si>
  <si>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</si>
  <si>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</si>
  <si>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</si>
  <si>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</si>
  <si>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</si>
  <si>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</si>
  <si>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</si>
  <si>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</si>
  <si>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</si>
  <si>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</si>
  <si>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</si>
  <si>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</si>
  <si>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</si>
  <si>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</si>
  <si>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</si>
  <si>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</si>
  <si>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</si>
  <si>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</si>
  <si>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</si>
  <si>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</si>
  <si>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</si>
  <si>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</si>
  <si>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</si>
  <si>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</si>
  <si>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</si>
  <si>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</si>
  <si>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</si>
  <si>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</si>
  <si>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</si>
  <si>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</si>
  <si>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</si>
  <si>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</si>
  <si>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</si>
  <si>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</si>
  <si>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</si>
  <si>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</si>
  <si>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</si>
  <si>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</si>
  <si>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</si>
  <si>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</si>
  <si>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</si>
  <si>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</si>
  <si>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</si>
  <si>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</si>
  <si>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</si>
  <si>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</si>
  <si>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</si>
  <si>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</si>
  <si>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</si>
  <si>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</si>
  <si>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</si>
  <si>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</si>
  <si>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</si>
  <si>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</si>
  <si>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</si>
  <si>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</si>
  <si>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</si>
  <si>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</si>
  <si>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</si>
  <si>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</si>
  <si>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</si>
  <si>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</si>
  <si>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</si>
  <si>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</si>
  <si>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</si>
  <si>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</si>
  <si>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</si>
  <si>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</si>
  <si>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</si>
  <si>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</si>
  <si>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</si>
  <si>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</si>
  <si>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</si>
  <si>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</si>
  <si>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</si>
  <si>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</si>
  <si>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</si>
  <si>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</si>
  <si>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</si>
  <si>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</si>
  <si>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</si>
  <si>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</si>
  <si>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</si>
  <si>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</si>
  <si>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</si>
  <si>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</si>
  <si>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</si>
  <si>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</si>
  <si>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</si>
  <si>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</si>
  <si>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</si>
  <si>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</si>
  <si>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</si>
  <si>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</si>
  <si>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</si>
  <si>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</si>
  <si>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</si>
  <si>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</si>
  <si>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</si>
  <si>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</si>
  <si>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</si>
  <si>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</si>
  <si>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</si>
  <si>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</si>
  <si>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</si>
  <si>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</si>
  <si>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</si>
  <si>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</si>
  <si>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</si>
  <si>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</si>
  <si>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</si>
  <si>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</si>
  <si>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</si>
  <si>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</si>
  <si>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</si>
  <si>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</si>
  <si>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</si>
  <si>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</si>
  <si>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</si>
  <si>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</si>
  <si>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</si>
  <si>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</si>
  <si>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</si>
  <si>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</si>
  <si>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</si>
  <si>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</si>
  <si>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</si>
  <si>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</si>
  <si>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</si>
  <si>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</si>
  <si>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</si>
  <si>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</si>
  <si>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</si>
  <si>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</si>
  <si>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</si>
  <si>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</si>
  <si>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</si>
  <si>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</si>
  <si>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</si>
  <si>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</si>
  <si>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</si>
  <si>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</si>
  <si>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</si>
  <si>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</si>
  <si>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</si>
  <si>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</si>
  <si>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</si>
  <si>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</si>
  <si>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</si>
  <si>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</si>
  <si>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</si>
  <si>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</si>
  <si>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</si>
  <si>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</si>
  <si>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</si>
  <si>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</si>
  <si>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</si>
  <si>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</si>
  <si>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</si>
  <si>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</si>
  <si>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</si>
  <si>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</si>
  <si>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</si>
  <si>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</si>
  <si>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</si>
  <si>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</si>
  <si>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</si>
  <si>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</si>
  <si>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</si>
  <si>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</si>
  <si>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</si>
  <si>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</si>
  <si>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</si>
  <si>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</si>
  <si>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</si>
  <si>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</si>
  <si>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</si>
  <si>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</si>
  <si>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</si>
  <si>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</si>
  <si>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</si>
  <si>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</si>
  <si>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</si>
  <si>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</si>
  <si>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</si>
  <si>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</si>
  <si>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</si>
  <si>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</si>
  <si>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</si>
  <si>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</si>
  <si>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</si>
  <si>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</si>
  <si>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</si>
  <si>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</si>
  <si>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</si>
  <si>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</si>
  <si>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</si>
  <si>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</si>
  <si>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</si>
  <si>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</si>
  <si>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</si>
  <si>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</si>
  <si>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</si>
  <si>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</si>
  <si>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</si>
  <si>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</si>
  <si>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</si>
  <si>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</si>
  <si>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</si>
  <si>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</si>
  <si>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</si>
  <si>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</si>
  <si>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</si>
  <si>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</si>
  <si>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</si>
  <si>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</si>
  <si>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</si>
  <si>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</si>
  <si>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</si>
  <si>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</si>
  <si>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</si>
  <si>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</si>
  <si>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</si>
  <si>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</si>
  <si>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</si>
  <si>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</si>
  <si>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</si>
  <si>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</si>
  <si>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</si>
  <si>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</si>
  <si>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</si>
  <si>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</si>
  <si>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</si>
  <si>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</si>
  <si>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</si>
  <si>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</si>
  <si>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</si>
  <si>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</si>
  <si>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</si>
  <si>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</si>
  <si>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</si>
  <si>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</si>
  <si>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</si>
  <si>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</si>
  <si>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</si>
  <si>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</si>
  <si>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</si>
  <si>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</si>
  <si>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</si>
  <si>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</si>
  <si>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</si>
  <si>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</si>
  <si>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</si>
  <si>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</si>
  <si>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</si>
  <si>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</si>
  <si>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</si>
  <si>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</si>
  <si>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</si>
  <si>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</si>
  <si>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</si>
  <si>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</si>
  <si>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</si>
  <si>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</si>
  <si>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</si>
  <si>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</si>
  <si>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</si>
  <si>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</si>
  <si>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</si>
  <si>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</si>
  <si>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</si>
  <si>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</si>
  <si>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</si>
  <si>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</si>
  <si>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</si>
  <si>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</si>
  <si>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</si>
  <si>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</si>
  <si>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</si>
  <si>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</si>
  <si>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</si>
  <si>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</si>
  <si>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</si>
  <si>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</si>
  <si>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</si>
  <si>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</si>
  <si>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</si>
  <si>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</si>
  <si>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</si>
  <si>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</si>
  <si>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</si>
  <si>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</si>
  <si>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</si>
  <si>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</si>
  <si>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</si>
  <si>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</si>
  <si>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</si>
  <si>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</si>
  <si>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</si>
  <si>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</si>
  <si>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</si>
  <si>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</si>
  <si>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</si>
  <si>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</si>
  <si>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</si>
  <si>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</si>
  <si>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</si>
  <si>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</si>
  <si>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</si>
  <si>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</si>
  <si>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</si>
  <si>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</si>
  <si>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</si>
  <si>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</si>
  <si>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</si>
  <si>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</si>
  <si>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</si>
  <si>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</si>
  <si>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</si>
  <si>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</si>
  <si>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</si>
  <si>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</si>
  <si>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</si>
  <si>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</si>
  <si>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</si>
  <si>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</si>
  <si>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</si>
  <si>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</si>
  <si>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</si>
  <si>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</si>
  <si>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</si>
  <si>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</si>
  <si>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</si>
  <si>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</si>
  <si>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</si>
  <si>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</si>
  <si>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</si>
  <si>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</si>
  <si>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</si>
  <si>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</si>
  <si>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</si>
  <si>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</si>
  <si>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</si>
  <si>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</si>
  <si>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</si>
  <si>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</si>
  <si>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</si>
  <si>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</si>
  <si>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</si>
  <si>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</si>
  <si>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</si>
  <si>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</si>
  <si>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</si>
  <si>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</si>
  <si>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</si>
  <si>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</si>
  <si>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</si>
  <si>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</si>
  <si>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</si>
  <si>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</si>
  <si>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</si>
  <si>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</si>
  <si>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</si>
  <si>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</si>
  <si>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</si>
  <si>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</si>
  <si>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</si>
  <si>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</si>
  <si>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</si>
  <si>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</si>
  <si>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</si>
  <si>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</si>
  <si>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</si>
  <si>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</si>
  <si>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</si>
  <si>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</si>
  <si>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</si>
  <si>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</si>
  <si>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</si>
  <si>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</si>
  <si>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</si>
  <si>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</si>
  <si>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</si>
  <si>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</si>
  <si>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</si>
  <si>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</si>
  <si>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</si>
  <si>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</si>
  <si>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</si>
  <si>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</si>
  <si>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</si>
  <si>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</si>
  <si>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</si>
  <si>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</si>
  <si>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</si>
  <si>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</si>
  <si>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</si>
  <si>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</si>
  <si>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</si>
  <si>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</si>
  <si>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</si>
  <si>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</si>
  <si>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</si>
  <si>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</si>
  <si>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</si>
  <si>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</si>
  <si>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</si>
  <si>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</si>
  <si>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</si>
  <si>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</si>
  <si>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</si>
  <si>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</si>
  <si>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</si>
  <si>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</si>
  <si>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</si>
  <si>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</si>
  <si>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</si>
  <si>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</si>
  <si>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</si>
  <si>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</si>
  <si>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</si>
  <si>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</si>
  <si>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</si>
  <si>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</si>
  <si>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</si>
  <si>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</si>
  <si>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</si>
  <si>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</si>
  <si>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</si>
  <si>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</si>
  <si>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</si>
  <si>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</si>
  <si>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</si>
  <si>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</si>
  <si>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</si>
  <si>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</si>
  <si>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</si>
  <si>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</si>
  <si>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</si>
  <si>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</si>
  <si>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</si>
  <si>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</si>
  <si>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</si>
  <si>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</si>
  <si>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</si>
  <si>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</si>
  <si>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</si>
  <si>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</si>
  <si>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</si>
  <si>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</si>
  <si>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</si>
  <si>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</si>
  <si>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</si>
  <si>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</si>
  <si>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</si>
  <si>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</si>
  <si>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</si>
  <si>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</si>
  <si>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</si>
  <si>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</si>
  <si>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</si>
  <si>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</si>
  <si>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</si>
  <si>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</si>
  <si>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</si>
  <si>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</si>
  <si>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</si>
  <si>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</si>
  <si>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</si>
  <si>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</si>
  <si>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</si>
  <si>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</si>
  <si>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</si>
  <si>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</si>
  <si>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</si>
  <si>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</si>
  <si>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</si>
  <si>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</si>
  <si>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</si>
  <si>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</si>
  <si>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</si>
  <si>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</si>
  <si>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</si>
  <si>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</si>
  <si>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</si>
  <si>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</si>
  <si>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</si>
  <si>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</si>
  <si>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</si>
  <si>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</si>
  <si>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</si>
  <si>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</si>
  <si>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</si>
  <si>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</si>
  <si>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</si>
  <si>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</si>
  <si>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</si>
  <si>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</si>
  <si>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</si>
  <si>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</si>
  <si>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</si>
  <si>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</si>
  <si>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</si>
  <si>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</si>
  <si>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</si>
  <si>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</si>
  <si>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</si>
  <si>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</si>
  <si>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</si>
  <si>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</si>
  <si>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</si>
  <si>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</si>
  <si>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</si>
  <si>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</si>
  <si>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</si>
  <si>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</si>
  <si>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</si>
  <si>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</si>
  <si>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</si>
  <si>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</si>
  <si>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</si>
  <si>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</si>
  <si>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</si>
  <si>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</si>
  <si>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</si>
  <si>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</si>
  <si>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</si>
  <si>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</si>
  <si>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</si>
  <si>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</si>
  <si>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</si>
  <si>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</si>
  <si>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</si>
  <si>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</si>
  <si>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</si>
  <si>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</si>
  <si>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</si>
  <si>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</si>
  <si>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</si>
  <si>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</si>
  <si>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</si>
  <si>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</si>
  <si>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</si>
  <si>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</si>
  <si>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</si>
  <si>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</si>
  <si>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</si>
  <si>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</si>
  <si>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</si>
  <si>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</si>
  <si>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</si>
  <si>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</si>
  <si>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</si>
  <si>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</si>
  <si>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</si>
  <si>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</si>
  <si>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</si>
  <si>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</si>
  <si>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</si>
  <si>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</si>
  <si>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</si>
  <si>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</si>
  <si>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</si>
  <si>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</si>
  <si>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</si>
  <si>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</si>
  <si>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</si>
  <si>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</si>
  <si>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</si>
  <si>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</si>
  <si>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</si>
  <si>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</si>
  <si>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</si>
  <si>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</si>
  <si>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</si>
  <si>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</si>
  <si>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</si>
  <si>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</si>
  <si>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</si>
  <si>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</si>
  <si>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</si>
  <si>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</si>
  <si>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</si>
  <si>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</si>
  <si>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</si>
  <si>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</si>
  <si>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</si>
  <si>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</si>
  <si>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</si>
  <si>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</si>
  <si>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</si>
  <si>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</si>
  <si>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</si>
  <si>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</si>
  <si>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</si>
  <si>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</si>
  <si>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</si>
  <si>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</si>
  <si>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</si>
  <si>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</si>
  <si>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</si>
  <si>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</si>
  <si>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</si>
  <si>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</si>
  <si>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</si>
  <si>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</si>
  <si>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</si>
  <si>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</si>
  <si>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</si>
  <si>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</si>
  <si>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</si>
  <si>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</si>
  <si>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</si>
  <si>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</si>
  <si>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</si>
  <si>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</si>
  <si>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</si>
  <si>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</si>
  <si>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</si>
  <si>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</si>
  <si>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</si>
  <si>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</si>
  <si>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</si>
  <si>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</si>
  <si>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</si>
  <si>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</si>
  <si>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</si>
  <si>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</si>
  <si>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</si>
  <si>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</si>
  <si>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</si>
  <si>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</si>
  <si>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</si>
  <si>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</si>
  <si>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</si>
  <si>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</si>
  <si>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</si>
  <si>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</si>
  <si>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</si>
  <si>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</si>
  <si>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</si>
  <si>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</si>
  <si>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</si>
  <si>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</si>
  <si>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</si>
  <si>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</si>
  <si>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</si>
  <si>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</si>
  <si>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</si>
  <si>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</si>
  <si>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</si>
  <si>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</si>
  <si>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</si>
  <si>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</si>
  <si>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</si>
  <si>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</si>
  <si>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</si>
  <si>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</si>
  <si>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</si>
  <si>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</si>
  <si>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</si>
  <si>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</si>
  <si>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</si>
  <si>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</si>
  <si>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</si>
  <si>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</si>
  <si>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</si>
  <si>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</si>
  <si>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</si>
  <si>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</si>
  <si>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</si>
  <si>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</si>
  <si>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</si>
  <si>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</si>
  <si>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</si>
  <si>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</si>
  <si>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</si>
  <si>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</si>
  <si>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</si>
  <si>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</si>
  <si>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</si>
  <si>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</si>
  <si>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</si>
  <si>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</si>
  <si>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</si>
  <si>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</si>
  <si>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</si>
  <si>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</si>
  <si>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</si>
  <si>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</si>
  <si>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</si>
  <si>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</si>
  <si>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</si>
  <si>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</si>
  <si>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</si>
  <si>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</si>
  <si>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</si>
  <si>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</si>
  <si>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</si>
  <si>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</si>
  <si>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</si>
  <si>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</si>
  <si>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</si>
  <si>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</si>
  <si>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</si>
  <si>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</si>
  <si>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</si>
  <si>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</si>
  <si>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</si>
  <si>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</si>
  <si>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</si>
  <si>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</si>
  <si>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</si>
  <si>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</si>
  <si>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</si>
  <si>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</si>
  <si>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</si>
  <si>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</si>
  <si>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</si>
  <si>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</si>
  <si>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</si>
  <si>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</si>
  <si>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</si>
  <si>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</si>
  <si>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</si>
  <si>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</si>
  <si>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</si>
  <si>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</si>
  <si>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</si>
  <si>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</si>
  <si>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</si>
  <si>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</si>
  <si>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</si>
  <si>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</si>
  <si>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</si>
  <si>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</si>
  <si>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</si>
  <si>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</si>
  <si>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</si>
  <si>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</si>
  <si>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</si>
  <si>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</si>
  <si>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</si>
  <si>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</si>
  <si>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</si>
  <si>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</si>
  <si>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</si>
  <si>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</si>
  <si>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</si>
  <si>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</si>
  <si>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</si>
  <si>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</si>
  <si>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</si>
  <si>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</si>
  <si>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</si>
  <si>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</si>
  <si>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</si>
  <si>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</si>
  <si>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</si>
  <si>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</si>
  <si>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</si>
  <si>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</si>
  <si>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</si>
  <si>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</si>
  <si>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</si>
  <si>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</si>
  <si>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</si>
  <si>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</si>
  <si>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</si>
  <si>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</si>
  <si>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</si>
  <si>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</si>
  <si>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</si>
  <si>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</si>
  <si>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</si>
  <si>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</si>
  <si>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</si>
  <si>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</si>
  <si>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</si>
  <si>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</si>
  <si>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</si>
  <si>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</si>
  <si>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</si>
  <si>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</si>
  <si>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</si>
  <si>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</si>
  <si>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</si>
  <si>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</si>
  <si>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</si>
  <si>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</si>
  <si>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</si>
  <si>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</si>
  <si>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</si>
  <si>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</si>
  <si>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</si>
  <si>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</si>
  <si>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</si>
  <si>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</si>
  <si>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</si>
  <si>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</si>
  <si>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</si>
  <si>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</si>
  <si>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</si>
  <si>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</si>
  <si>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</si>
  <si>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</si>
  <si>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</si>
  <si>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</si>
  <si>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</si>
  <si>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</si>
  <si>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</si>
  <si>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</si>
  <si>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</si>
  <si>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</si>
  <si>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</si>
  <si>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</si>
  <si>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</si>
  <si>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</si>
  <si>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</si>
  <si>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</si>
  <si>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</si>
  <si>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</si>
  <si>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</si>
  <si>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</si>
  <si>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</si>
  <si>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</si>
  <si>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</si>
  <si>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</si>
  <si>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</si>
  <si>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</si>
  <si>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</si>
  <si>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</si>
  <si>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</si>
  <si>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</si>
  <si>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</si>
  <si>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</si>
  <si>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</si>
  <si>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</si>
  <si>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</si>
  <si>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</si>
  <si>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</si>
  <si>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</si>
  <si>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</si>
  <si>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</si>
  <si>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</si>
  <si>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</si>
  <si>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</si>
  <si>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</si>
  <si>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</si>
  <si>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</si>
  <si>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</si>
  <si>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</si>
  <si>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</si>
  <si>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</si>
  <si>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</si>
  <si>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</si>
  <si>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</si>
  <si>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</si>
  <si>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</si>
  <si>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</si>
  <si>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</si>
  <si>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</si>
  <si>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</si>
  <si>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</si>
  <si>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</si>
  <si>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</si>
  <si>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</si>
  <si>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</si>
  <si>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</si>
  <si>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</si>
  <si>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</si>
  <si>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</si>
  <si>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</si>
  <si>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</si>
  <si>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</si>
  <si>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</si>
  <si>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</si>
  <si>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</si>
  <si>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</si>
  <si>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</si>
  <si>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</si>
  <si>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</si>
  <si>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</si>
  <si>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</si>
  <si>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</si>
  <si>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</si>
  <si>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</si>
  <si>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</si>
  <si>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</si>
  <si>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</si>
  <si>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</si>
  <si>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</si>
  <si>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</si>
  <si>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</si>
  <si>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</si>
  <si>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</si>
  <si>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</si>
  <si>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</si>
  <si>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</si>
  <si>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</si>
  <si>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</si>
  <si>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</si>
  <si>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</si>
  <si>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</si>
  <si>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</si>
  <si>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</si>
  <si>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</si>
  <si>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</si>
  <si>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</si>
  <si>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</si>
  <si>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</si>
  <si>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</si>
  <si>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</si>
  <si>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</si>
  <si>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</si>
  <si>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</si>
  <si>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</si>
  <si>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</si>
  <si>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</si>
  <si>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</si>
  <si>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</si>
  <si>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</si>
  <si>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</si>
  <si>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</si>
  <si>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</si>
  <si>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</si>
  <si>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</si>
  <si>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</si>
  <si>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</si>
  <si>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</si>
  <si>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</si>
  <si>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</si>
  <si>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</si>
  <si>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</si>
  <si>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</si>
  <si>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</si>
  <si>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</si>
  <si>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</si>
  <si>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</si>
  <si>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</si>
  <si>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</si>
  <si>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</si>
  <si>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</si>
  <si>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</si>
  <si>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</si>
  <si>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</si>
  <si>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</si>
  <si>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</si>
  <si>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</si>
  <si>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</si>
  <si>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</si>
  <si>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</si>
  <si>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</si>
  <si>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</si>
  <si>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</si>
  <si>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</si>
  <si>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</si>
  <si>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</si>
  <si>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</si>
  <si>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</si>
  <si>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</si>
  <si>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</si>
  <si>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</si>
  <si>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</si>
  <si>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</si>
  <si>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</si>
  <si>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</si>
  <si>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</si>
  <si>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</si>
  <si>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</si>
  <si>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</si>
  <si>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</si>
  <si>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</si>
  <si>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</si>
  <si>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</si>
  <si>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</si>
  <si>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</si>
  <si>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</si>
  <si>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</si>
  <si>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</si>
  <si>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</si>
  <si>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</si>
  <si>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</si>
  <si>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</si>
  <si>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</si>
  <si>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</si>
  <si>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</si>
  <si>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</si>
  <si>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</si>
  <si>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</si>
  <si>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</si>
  <si>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</si>
  <si>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</si>
  <si>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</si>
  <si>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</si>
  <si>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</si>
  <si>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</si>
  <si>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</si>
  <si>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</si>
  <si>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</si>
  <si>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</si>
  <si>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</si>
  <si>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</si>
  <si>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</si>
  <si>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</si>
  <si>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</si>
  <si>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</si>
  <si>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</si>
  <si>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</si>
  <si>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</si>
  <si>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</si>
  <si>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</si>
  <si>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</si>
  <si>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</si>
  <si>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</si>
  <si>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</si>
  <si>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</si>
  <si>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</si>
  <si>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</si>
  <si>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</si>
  <si>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</si>
  <si>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</si>
  <si>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</si>
  <si>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</si>
  <si>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</si>
  <si>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</si>
  <si>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</si>
  <si>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</si>
  <si>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</si>
  <si>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</si>
  <si>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</si>
  <si>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</si>
  <si>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</si>
  <si>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</si>
  <si>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</si>
  <si>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</si>
  <si>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</si>
  <si>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</si>
  <si>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</si>
  <si>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</si>
  <si>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</si>
  <si>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</si>
  <si>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</si>
  <si>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</si>
  <si>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</si>
  <si>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</si>
  <si>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</si>
  <si>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</si>
  <si>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</si>
  <si>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</si>
  <si>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</si>
  <si>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</si>
  <si>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</si>
  <si>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</si>
  <si>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</si>
  <si>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</si>
  <si>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</si>
  <si>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</si>
  <si>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</si>
  <si>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</si>
  <si>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</si>
  <si>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</si>
  <si>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</si>
  <si>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</si>
  <si>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</si>
  <si>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</si>
  <si>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</si>
  <si>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</si>
  <si>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</si>
  <si>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</si>
  <si>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</si>
  <si>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</si>
  <si>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</si>
  <si>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</si>
  <si>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</si>
  <si>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</si>
  <si>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</si>
  <si>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</si>
  <si>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</si>
  <si>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</si>
  <si>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</si>
  <si>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</si>
  <si>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</si>
  <si>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</si>
  <si>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</si>
  <si>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</si>
  <si>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</si>
  <si>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</si>
  <si>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</si>
  <si>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</si>
  <si>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</si>
  <si>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</si>
  <si>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</si>
  <si>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</si>
  <si>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</si>
  <si>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</si>
  <si>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</si>
  <si>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</si>
  <si>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</si>
  <si>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</si>
  <si>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</si>
  <si>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</si>
  <si>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</si>
  <si>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</si>
  <si>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</si>
  <si>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</si>
  <si>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</si>
  <si>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</si>
  <si>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</si>
  <si>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</si>
  <si>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</si>
  <si>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</si>
  <si>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</si>
  <si>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</si>
  <si>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</si>
  <si>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</si>
  <si>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</si>
  <si>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</si>
  <si>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</si>
  <si>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</si>
  <si>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</si>
  <si>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</si>
  <si>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</si>
  <si>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</si>
  <si>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</si>
  <si>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</si>
  <si>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</si>
  <si>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</si>
  <si>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</si>
  <si>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</si>
  <si>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</si>
  <si>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</si>
  <si>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</si>
  <si>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</si>
  <si>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</si>
  <si>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</si>
  <si>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</si>
  <si>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</si>
  <si>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</si>
  <si>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</si>
  <si>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</si>
  <si>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</si>
  <si>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</si>
  <si>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</si>
  <si>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</si>
  <si>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</si>
  <si>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</si>
  <si>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</si>
  <si>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</si>
  <si>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</si>
  <si>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</si>
  <si>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</si>
  <si>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</si>
  <si>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</si>
  <si>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</si>
  <si>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</si>
  <si>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</si>
  <si>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</si>
  <si>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</si>
  <si>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</si>
  <si>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</si>
  <si>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</si>
  <si>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</si>
  <si>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</si>
  <si>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</si>
  <si>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</si>
  <si>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</si>
  <si>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</si>
  <si>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</si>
  <si>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</si>
  <si>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</si>
  <si>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</si>
  <si>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</si>
  <si>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</si>
  <si>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</si>
  <si>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</si>
  <si>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</si>
  <si>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</si>
  <si>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</si>
  <si>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</si>
  <si>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</si>
  <si>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</si>
  <si>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</si>
  <si>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</si>
  <si>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</si>
  <si>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</si>
  <si>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</si>
  <si>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</si>
  <si>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</si>
  <si>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</si>
  <si>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</si>
  <si>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</si>
  <si>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</si>
  <si>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</si>
  <si>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</si>
  <si>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</si>
  <si>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</si>
  <si>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</si>
  <si>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</si>
  <si>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</si>
  <si>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</si>
  <si>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</si>
  <si>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</si>
  <si>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</si>
  <si>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</si>
  <si>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</si>
  <si>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</si>
  <si>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</si>
  <si>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</si>
  <si>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</si>
  <si>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</si>
  <si>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</si>
  <si>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</si>
  <si>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</si>
  <si>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</si>
  <si>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</si>
  <si>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</si>
  <si>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</si>
  <si>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</si>
  <si>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</si>
  <si>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</si>
  <si>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</si>
  <si>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</si>
  <si>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</si>
  <si>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</si>
  <si>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</si>
  <si>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</si>
  <si>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</si>
  <si>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</si>
  <si>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</si>
  <si>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</si>
  <si>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</si>
  <si>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</si>
  <si>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</si>
  <si>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</si>
  <si>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</si>
  <si>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</si>
  <si>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</si>
  <si>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</si>
  <si>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</si>
  <si>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</si>
  <si>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</si>
  <si>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</si>
  <si>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</si>
  <si>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</si>
  <si>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</si>
  <si>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</si>
  <si>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</si>
  <si>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</si>
  <si>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</si>
  <si>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</si>
  <si>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</si>
  <si>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</si>
  <si>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</si>
  <si>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</si>
  <si>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</si>
  <si>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</si>
  <si>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</si>
  <si>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</si>
  <si>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</si>
  <si>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</si>
  <si>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</si>
  <si>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</si>
  <si>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</si>
  <si>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</si>
  <si>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</si>
  <si>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</si>
  <si>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</si>
  <si>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</si>
  <si>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</si>
  <si>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</si>
  <si>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</si>
  <si>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</si>
  <si>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</si>
  <si>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</si>
  <si>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</si>
  <si>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</si>
  <si>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</si>
  <si>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</si>
  <si>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</si>
  <si>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</si>
  <si>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</si>
  <si>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</si>
  <si>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</si>
  <si>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</si>
  <si>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</si>
  <si>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</si>
  <si>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</si>
  <si>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</si>
  <si>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</si>
  <si>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</si>
  <si>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</si>
  <si>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</si>
  <si>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</si>
  <si>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</si>
  <si>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</si>
  <si>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</si>
  <si>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</si>
  <si>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</si>
  <si>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</si>
  <si>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</si>
  <si>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</si>
  <si>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</si>
  <si>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</si>
  <si>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</si>
  <si>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</si>
  <si>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</si>
  <si>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</si>
  <si>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</si>
  <si>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</si>
  <si>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</si>
  <si>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</si>
  <si>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</si>
  <si>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</si>
  <si>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</si>
  <si>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</si>
  <si>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</si>
  <si>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</si>
  <si>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</si>
  <si>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</si>
  <si>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</si>
  <si>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</si>
  <si>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</si>
  <si>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</si>
  <si>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</si>
  <si>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</si>
  <si>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</si>
  <si>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</si>
  <si>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</si>
  <si>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</si>
  <si>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</si>
  <si>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</si>
  <si>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</si>
  <si>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</si>
  <si>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</si>
  <si>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</si>
  <si>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</si>
  <si>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</si>
  <si>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</si>
  <si>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</si>
  <si>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</si>
  <si>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</si>
  <si>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</si>
  <si>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</si>
  <si>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</si>
  <si>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</si>
  <si>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</si>
  <si>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</si>
  <si>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</si>
  <si>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</si>
  <si>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</si>
  <si>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</si>
  <si>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</si>
  <si>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</si>
  <si>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</si>
  <si>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</si>
  <si>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</si>
  <si>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</si>
  <si>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</si>
  <si>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</si>
  <si>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</si>
  <si>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</si>
  <si>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</si>
  <si>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</si>
  <si>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</si>
  <si>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</si>
  <si>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</si>
  <si>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</si>
  <si>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</si>
  <si>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</si>
  <si>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</si>
  <si>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</si>
  <si>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</si>
  <si>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</si>
  <si>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</si>
  <si>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</si>
  <si>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</si>
  <si>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</si>
  <si>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</si>
  <si>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</si>
  <si>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</si>
  <si>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</si>
  <si>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</si>
  <si>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</si>
  <si>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</si>
  <si>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</si>
  <si>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</si>
  <si>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</si>
  <si>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</si>
  <si>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</si>
  <si>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</si>
  <si>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</si>
  <si>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</si>
  <si>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</si>
  <si>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</si>
  <si>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</si>
  <si>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</si>
  <si>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</si>
  <si>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</si>
  <si>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</si>
  <si>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</si>
  <si>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</si>
  <si>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</si>
  <si>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</si>
  <si>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</si>
  <si>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</si>
  <si>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</si>
  <si>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</si>
  <si>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</si>
  <si>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</si>
  <si>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</si>
  <si>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</si>
  <si>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</si>
  <si>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</si>
  <si>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</si>
  <si>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</si>
  <si>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</si>
  <si>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</si>
  <si>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</si>
  <si>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</si>
  <si>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</si>
  <si>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</si>
  <si>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</si>
  <si>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</si>
  <si>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</si>
  <si>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</si>
  <si>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</si>
  <si>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</si>
  <si>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</si>
  <si>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</si>
  <si>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</si>
  <si>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</si>
  <si>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</si>
  <si>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</si>
  <si>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</si>
  <si>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</si>
  <si>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</si>
  <si>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</si>
  <si>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</si>
  <si>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</si>
  <si>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</si>
  <si>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</si>
  <si>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</si>
  <si>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</si>
  <si>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</si>
  <si>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</si>
  <si>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</si>
  <si>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</si>
  <si>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</si>
  <si>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</si>
  <si>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</si>
  <si>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</si>
  <si>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</si>
  <si>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</si>
  <si>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</si>
  <si>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</si>
  <si>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</si>
  <si>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</si>
  <si>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</si>
  <si>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</si>
  <si>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</si>
  <si>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</si>
  <si>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</si>
  <si>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</si>
  <si>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</si>
  <si>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</si>
  <si>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</si>
  <si>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</si>
  <si>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</si>
  <si>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</si>
  <si>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</si>
  <si>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</si>
  <si>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</si>
  <si>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</si>
  <si>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</si>
  <si>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</si>
  <si>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</si>
  <si>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</si>
  <si>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</si>
  <si>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</si>
  <si>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</si>
  <si>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</si>
  <si>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</si>
  <si>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</si>
  <si>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</si>
  <si>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</si>
  <si>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</si>
  <si>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</si>
  <si>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</si>
  <si>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</si>
  <si>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</si>
  <si>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</si>
  <si>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</si>
  <si>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</si>
  <si>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</si>
  <si>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</si>
  <si>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</si>
  <si>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</si>
  <si>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</si>
  <si>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</si>
  <si>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</si>
  <si>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</si>
  <si>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</si>
  <si>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</si>
  <si>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</si>
  <si>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</si>
  <si>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</si>
  <si>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</si>
  <si>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</si>
  <si>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</si>
  <si>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</si>
  <si>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</si>
  <si>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</si>
  <si>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</si>
  <si>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</si>
  <si>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</si>
  <si>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</si>
  <si>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</si>
  <si>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</si>
  <si>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</si>
  <si>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</si>
  <si>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</si>
  <si>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</si>
  <si>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</si>
  <si>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</si>
  <si>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</si>
  <si>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</si>
  <si>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</si>
  <si>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</si>
  <si>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</si>
  <si>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</si>
  <si>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</si>
  <si>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</si>
  <si>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</si>
  <si>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</si>
  <si>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</si>
  <si>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</si>
  <si>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</si>
  <si>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</si>
  <si>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</si>
  <si>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</si>
  <si>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</si>
  <si>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</si>
  <si>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</si>
  <si>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</si>
  <si>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</si>
  <si>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</si>
  <si>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</si>
  <si>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</si>
  <si>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</si>
  <si>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</si>
  <si>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</si>
  <si>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</si>
  <si>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</si>
  <si>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</si>
  <si>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</si>
  <si>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</si>
  <si>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</si>
  <si>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</si>
  <si>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</si>
  <si>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</si>
  <si>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</si>
  <si>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</si>
  <si>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</si>
  <si>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</si>
  <si>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</si>
  <si>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</si>
  <si>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</si>
  <si>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</si>
  <si>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</si>
  <si>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</si>
  <si>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</si>
  <si>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</si>
  <si>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</si>
  <si>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</si>
  <si>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</si>
  <si>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</si>
  <si>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</si>
  <si>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</si>
  <si>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</si>
  <si>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</si>
  <si>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</si>
  <si>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</si>
  <si>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</si>
  <si>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</si>
  <si>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</si>
  <si>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</si>
  <si>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</si>
  <si>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</si>
  <si>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</si>
  <si>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</si>
  <si>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</si>
  <si>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</si>
  <si>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</si>
  <si>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</si>
  <si>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</si>
  <si>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</si>
  <si>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</si>
  <si>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</si>
  <si>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</si>
  <si>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</si>
  <si>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</si>
  <si>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</si>
  <si>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</si>
  <si>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</si>
  <si>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</si>
  <si>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</si>
  <si>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</si>
  <si>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</si>
  <si>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</si>
  <si>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</si>
  <si>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</si>
  <si>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</si>
  <si>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</si>
  <si>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</si>
  <si>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</si>
  <si>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</si>
  <si>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</si>
  <si>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</si>
  <si>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</si>
  <si>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</si>
  <si>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</si>
  <si>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</si>
  <si>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</si>
  <si>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</si>
  <si>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</si>
  <si>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</si>
  <si>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</si>
  <si>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</si>
  <si>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</si>
  <si>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</si>
  <si>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</si>
  <si>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</si>
  <si>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</si>
  <si>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</si>
  <si>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</si>
  <si>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</si>
  <si>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</si>
  <si>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</si>
  <si>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</si>
  <si>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</si>
  <si>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</si>
  <si>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</si>
  <si>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</si>
  <si>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</si>
  <si>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</si>
  <si>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</si>
  <si>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</si>
  <si>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</si>
  <si>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</si>
  <si>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</si>
  <si>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</si>
  <si>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</si>
  <si>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</si>
  <si>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</si>
  <si>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</si>
  <si>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</si>
  <si>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</si>
  <si>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</si>
  <si>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</si>
  <si>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</si>
  <si>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</si>
  <si>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</si>
  <si>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</si>
  <si>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</si>
  <si>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</si>
  <si>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</si>
  <si>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</si>
  <si>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</si>
  <si>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</si>
  <si>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</si>
  <si>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</si>
  <si>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</si>
  <si>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</si>
  <si>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</si>
  <si>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</si>
  <si>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</si>
  <si>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</si>
  <si>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</si>
  <si>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</si>
  <si>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</si>
  <si>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</si>
  <si>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</si>
  <si>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</si>
  <si>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</si>
  <si>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</si>
  <si>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</si>
  <si>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</si>
  <si>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</si>
  <si>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</si>
  <si>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</si>
  <si>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</si>
  <si>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</si>
  <si>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</si>
  <si>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</si>
  <si>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</si>
  <si>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</si>
  <si>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</si>
  <si>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</si>
  <si>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</si>
  <si>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</si>
  <si>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</si>
  <si>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</si>
  <si>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</si>
  <si>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</si>
  <si>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</si>
  <si>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</si>
  <si>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</si>
  <si>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</si>
  <si>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</si>
  <si>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</si>
  <si>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</si>
  <si>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</si>
  <si>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</si>
  <si>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</si>
  <si>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</si>
  <si>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</si>
  <si>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</si>
  <si>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</si>
  <si>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</si>
  <si>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</si>
  <si>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</si>
  <si>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</si>
  <si>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</si>
  <si>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</si>
  <si>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</si>
  <si>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</si>
  <si>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</si>
  <si>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</si>
  <si>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</si>
  <si>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</si>
  <si>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</si>
  <si>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</si>
  <si>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</si>
  <si>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</si>
  <si>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</si>
  <si>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</si>
  <si>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</si>
  <si>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</si>
  <si>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</si>
  <si>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</si>
  <si>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</si>
  <si>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</si>
  <si>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</si>
  <si>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</si>
  <si>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</si>
  <si>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</si>
  <si>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</si>
  <si>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</si>
  <si>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</si>
  <si>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</si>
  <si>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</si>
  <si>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</si>
  <si>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</si>
  <si>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</si>
  <si>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</si>
  <si>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</si>
  <si>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</si>
  <si>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</si>
  <si>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</si>
  <si>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</si>
  <si>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</si>
  <si>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</si>
  <si>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</si>
  <si>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</si>
  <si>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</si>
  <si>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</si>
  <si>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</si>
  <si>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</si>
  <si>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</si>
  <si>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</si>
  <si>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</si>
  <si>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</si>
  <si>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</si>
  <si>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</si>
  <si>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</si>
  <si>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</si>
  <si>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</si>
  <si>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</si>
  <si>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</si>
  <si>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</si>
  <si>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</si>
  <si>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</si>
  <si>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</si>
  <si>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</si>
  <si>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</si>
  <si>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</si>
  <si>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</si>
  <si>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</si>
  <si>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</si>
  <si>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</si>
  <si>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</si>
  <si>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</si>
  <si>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</si>
  <si>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</si>
  <si>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</si>
  <si>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</si>
  <si>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</si>
  <si>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</si>
  <si>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</si>
  <si>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</si>
  <si>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</si>
  <si>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</si>
  <si>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</si>
  <si>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</si>
  <si>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</si>
  <si>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</si>
  <si>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</si>
  <si>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</si>
  <si>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</si>
  <si>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</si>
  <si>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</si>
  <si>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</si>
  <si>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</si>
  <si>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</si>
  <si>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</si>
  <si>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</si>
  <si>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</si>
  <si>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</si>
  <si>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</si>
  <si>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</si>
  <si>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</si>
  <si>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</si>
  <si>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</si>
  <si>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</si>
  <si>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</si>
  <si>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</si>
  <si>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</si>
  <si>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</si>
  <si>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</si>
  <si>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</si>
  <si>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</si>
  <si>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</si>
  <si>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</si>
  <si>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</si>
  <si>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</si>
  <si>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</si>
  <si>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</si>
  <si>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</si>
  <si>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</si>
  <si>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</si>
  <si>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</si>
  <si>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</si>
  <si>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</si>
  <si>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</si>
  <si>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</si>
  <si>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</si>
  <si>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</si>
  <si>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</si>
  <si>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</si>
  <si>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</si>
  <si>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</si>
  <si>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</si>
  <si>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</si>
  <si>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</si>
  <si>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</si>
  <si>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</si>
  <si>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</si>
  <si>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</si>
  <si>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</si>
  <si>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</si>
  <si>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</si>
  <si>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</si>
  <si>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</si>
  <si>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</si>
  <si>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</si>
  <si>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</si>
  <si>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</si>
  <si>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</si>
  <si>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</si>
  <si>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</si>
  <si>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</si>
  <si>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</si>
  <si>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</si>
  <si>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</si>
  <si>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</si>
  <si>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</si>
  <si>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</si>
  <si>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</si>
  <si>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</si>
  <si>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</si>
  <si>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</si>
  <si>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</si>
  <si>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</si>
  <si>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</si>
  <si>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</si>
  <si>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</si>
  <si>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</si>
  <si>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</si>
  <si>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</si>
  <si>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</si>
  <si>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</si>
  <si>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</si>
  <si>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</si>
  <si>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</si>
  <si>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</si>
  <si>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</si>
  <si>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</si>
  <si>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</si>
  <si>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</si>
  <si>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</si>
  <si>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</si>
  <si>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</si>
  <si>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</si>
  <si>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</si>
  <si>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</si>
  <si>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</si>
  <si>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</si>
  <si>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</si>
  <si>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</si>
  <si>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</si>
  <si>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</si>
  <si>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</si>
  <si>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</si>
  <si>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</si>
  <si>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</si>
  <si>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</si>
  <si>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</si>
  <si>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</si>
  <si>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</si>
  <si>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</si>
  <si>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</si>
  <si>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</si>
  <si>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</si>
  <si>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</si>
  <si>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</si>
  <si>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</si>
  <si>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</si>
  <si>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</si>
  <si>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</si>
  <si>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</si>
  <si>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</si>
  <si>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</si>
  <si>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</si>
  <si>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</si>
  <si>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</si>
  <si>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</si>
  <si>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</si>
  <si>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</si>
  <si>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</si>
  <si>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</si>
  <si>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</si>
  <si>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</si>
  <si>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</si>
  <si>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</si>
  <si>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</si>
  <si>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</si>
  <si>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</si>
  <si>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</si>
  <si>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</si>
  <si>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</si>
  <si>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</si>
  <si>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</si>
  <si>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</si>
  <si>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</si>
  <si>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</si>
  <si>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</si>
  <si>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</si>
  <si>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</si>
  <si>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</si>
  <si>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</si>
  <si>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</si>
  <si>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</si>
  <si>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</si>
  <si>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</si>
  <si>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</si>
  <si>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</si>
  <si>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</si>
  <si>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</si>
  <si>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</si>
  <si>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</si>
  <si>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</si>
  <si>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</si>
  <si>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</si>
  <si>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</si>
  <si>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</si>
  <si>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</si>
  <si>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</si>
  <si>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</si>
  <si>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</si>
  <si>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</si>
  <si>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</si>
  <si>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</si>
  <si>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</si>
  <si>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</si>
  <si>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</si>
  <si>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</si>
  <si>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</si>
  <si>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</si>
  <si>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</si>
  <si>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</si>
  <si>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</si>
  <si>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</si>
  <si>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</si>
  <si>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</si>
  <si>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</si>
  <si>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</si>
  <si>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</si>
  <si>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</si>
  <si>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</si>
  <si>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</si>
  <si>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</si>
  <si>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</si>
  <si>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</si>
  <si>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</si>
  <si>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</si>
  <si>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</si>
  <si>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</si>
  <si>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</si>
  <si>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</si>
  <si>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</si>
  <si>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</si>
  <si>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</si>
  <si>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</si>
  <si>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</si>
  <si>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</si>
  <si>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</si>
  <si>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</si>
  <si>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</si>
  <si>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</si>
  <si>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</si>
  <si>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</si>
  <si>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</si>
  <si>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</si>
  <si>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</si>
  <si>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</si>
  <si>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</si>
  <si>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</si>
  <si>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</si>
  <si>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</si>
  <si>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</si>
  <si>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</si>
  <si>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</si>
  <si>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</si>
  <si>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</si>
  <si>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</si>
  <si>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</si>
  <si>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</si>
  <si>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</si>
  <si>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</si>
  <si>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</si>
  <si>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</si>
  <si>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</si>
  <si>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</si>
  <si>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</si>
  <si>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</si>
  <si>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</si>
  <si>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</si>
  <si>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</si>
  <si>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</si>
  <si>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</si>
  <si>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</si>
  <si>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</si>
  <si>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</si>
  <si>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</si>
  <si>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</si>
  <si>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</si>
  <si>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</si>
  <si>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</si>
  <si>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</si>
  <si>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</si>
  <si>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</si>
  <si>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</si>
  <si>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</si>
  <si>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</si>
  <si>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</si>
  <si>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</si>
  <si>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</si>
  <si>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</si>
  <si>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</si>
  <si>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</si>
  <si>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</si>
  <si>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</si>
  <si>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</si>
  <si>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</si>
  <si>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</si>
  <si>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</si>
  <si>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</si>
  <si>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</si>
  <si>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</si>
  <si>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</si>
  <si>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</si>
  <si>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</si>
  <si>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</si>
  <si>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</si>
  <si>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</si>
  <si>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</si>
  <si>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</si>
  <si>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</si>
  <si>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</si>
  <si>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</si>
  <si>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</si>
  <si>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</si>
  <si>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</si>
  <si>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</si>
  <si>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</si>
  <si>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</si>
  <si>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</si>
  <si>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</si>
  <si>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</si>
  <si>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</si>
  <si>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</si>
  <si>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</si>
  <si>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</si>
  <si>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</si>
  <si>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</si>
  <si>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</si>
  <si>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</si>
  <si>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</si>
  <si>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</si>
  <si>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</si>
  <si>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</si>
  <si>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</si>
  <si>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</si>
  <si>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</si>
  <si>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</si>
  <si>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</si>
  <si>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</si>
  <si>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</si>
  <si>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</si>
  <si>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</si>
  <si>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</si>
  <si>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</si>
  <si>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</si>
  <si>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</si>
  <si>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</si>
  <si>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</si>
  <si>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</si>
  <si>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</si>
  <si>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</si>
  <si>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</si>
  <si>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</si>
  <si>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</si>
  <si>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</si>
  <si>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</si>
  <si>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</si>
  <si>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</si>
  <si>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</si>
  <si>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</si>
  <si>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</si>
  <si>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</si>
  <si>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</si>
  <si>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</si>
  <si>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</si>
  <si>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</si>
  <si>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</si>
  <si>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</si>
  <si>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</si>
  <si>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</si>
  <si>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</si>
  <si>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</si>
  <si>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</si>
  <si>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</si>
  <si>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</si>
  <si>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</si>
  <si>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</si>
  <si>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</si>
  <si>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</si>
  <si>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</si>
  <si>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</si>
  <si>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</si>
  <si>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</si>
  <si>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</si>
  <si>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</si>
  <si>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</si>
  <si>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</si>
  <si>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</si>
  <si>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</si>
  <si>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</si>
  <si>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</si>
  <si>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</si>
  <si>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</si>
  <si>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</si>
  <si>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</si>
  <si>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</si>
  <si>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</si>
  <si>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</si>
  <si>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</si>
  <si>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</si>
  <si>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</si>
  <si>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</si>
  <si>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</si>
  <si>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</si>
  <si>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</si>
  <si>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</si>
  <si>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</si>
  <si>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</si>
  <si>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</si>
  <si>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</si>
  <si>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</si>
  <si>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</si>
  <si>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</si>
  <si>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</si>
  <si>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</si>
  <si>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</si>
  <si>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</si>
  <si>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</si>
  <si>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</si>
  <si>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</si>
  <si>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</si>
  <si>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</si>
  <si>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</si>
  <si>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</si>
  <si>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</si>
  <si>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</si>
  <si>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</si>
  <si>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</si>
  <si>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</si>
  <si>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</si>
  <si>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</si>
  <si>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</si>
  <si>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</si>
  <si>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</si>
  <si>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</si>
  <si>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</si>
  <si>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</si>
  <si>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</si>
  <si>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</si>
  <si>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</si>
  <si>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</si>
  <si>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</si>
  <si>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</si>
  <si>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</si>
  <si>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</si>
  <si>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</si>
  <si>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</si>
  <si>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</si>
  <si>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</si>
  <si>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</si>
  <si>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</si>
  <si>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</si>
  <si>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</si>
  <si>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</si>
  <si>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</si>
  <si>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</si>
  <si>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</si>
  <si>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</si>
  <si>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</si>
  <si>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</si>
  <si>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</si>
  <si>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</si>
  <si>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</si>
  <si>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</si>
  <si>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</si>
  <si>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</si>
  <si>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</si>
  <si>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</si>
  <si>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</si>
  <si>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</si>
  <si>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</si>
  <si>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</si>
  <si>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</si>
  <si>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</si>
  <si>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</si>
  <si>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</si>
  <si>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</si>
  <si>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</si>
  <si>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</si>
  <si>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</si>
  <si>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</si>
  <si>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</si>
  <si>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</si>
  <si>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</si>
  <si>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</si>
  <si>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</si>
  <si>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</si>
  <si>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</si>
  <si>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</si>
  <si>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</si>
  <si>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</si>
  <si>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</si>
  <si>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</si>
  <si>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</si>
  <si>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</si>
  <si>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</si>
  <si>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</si>
  <si>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</si>
  <si>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</si>
  <si>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</si>
  <si>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</si>
  <si>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</si>
  <si>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</si>
  <si>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</si>
  <si>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</si>
  <si>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</si>
  <si>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</si>
  <si>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</si>
  <si>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</si>
  <si>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</si>
  <si>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</si>
  <si>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</si>
  <si>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</si>
  <si>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</si>
  <si>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</si>
  <si>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</si>
  <si>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</si>
  <si>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</si>
  <si>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</si>
  <si>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</si>
  <si>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</si>
  <si>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</si>
  <si>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</si>
  <si>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</si>
  <si>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</si>
  <si>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</si>
  <si>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</si>
  <si>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</si>
  <si>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</si>
  <si>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</si>
  <si>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</si>
  <si>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</si>
  <si>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</si>
  <si>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</si>
  <si>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</si>
  <si>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</si>
  <si>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</si>
  <si>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</si>
  <si>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</si>
  <si>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</si>
  <si>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</si>
  <si>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</si>
  <si>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</si>
  <si>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</si>
  <si>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</si>
  <si>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</si>
  <si>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</si>
  <si>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</si>
  <si>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</si>
  <si>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</si>
  <si>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</si>
  <si>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</si>
  <si>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</si>
  <si>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</si>
  <si>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</si>
  <si>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</si>
  <si>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</si>
  <si>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</si>
  <si>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</si>
  <si>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</si>
  <si>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</si>
  <si>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</si>
  <si>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</si>
  <si>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</si>
  <si>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</si>
  <si>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</si>
  <si>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</si>
  <si>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</si>
  <si>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</si>
  <si>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</si>
  <si>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</si>
  <si>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</si>
  <si>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</si>
  <si>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</si>
  <si>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</si>
  <si>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</si>
  <si>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</si>
  <si>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</si>
  <si>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</si>
  <si>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</si>
  <si>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</si>
  <si>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</si>
  <si>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</si>
  <si>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</si>
  <si>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</si>
  <si>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</si>
  <si>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</si>
  <si>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</si>
  <si>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</si>
  <si>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</si>
  <si>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</si>
  <si>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</si>
  <si>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</si>
  <si>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</si>
  <si>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</si>
  <si>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</si>
  <si>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</si>
  <si>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</si>
  <si>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</si>
  <si>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</si>
  <si>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</si>
  <si>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</si>
  <si>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</si>
  <si>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</si>
  <si>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</si>
  <si>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</si>
  <si>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</si>
  <si>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</si>
  <si>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</si>
  <si>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</si>
  <si>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</si>
  <si>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</si>
  <si>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</si>
  <si>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</si>
  <si>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</si>
  <si>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</si>
  <si>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</si>
  <si>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</si>
  <si>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</si>
  <si>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</si>
  <si>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</si>
  <si>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</si>
  <si>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</si>
  <si>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</si>
  <si>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</si>
  <si>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</si>
  <si>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</si>
  <si>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</si>
  <si>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</si>
  <si>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</si>
  <si>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</si>
  <si>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</si>
  <si>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</si>
  <si>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</si>
  <si>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</si>
  <si>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</si>
  <si>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</si>
  <si>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</si>
  <si>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</si>
  <si>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</si>
  <si>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</si>
  <si>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</si>
  <si>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</si>
  <si>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</si>
  <si>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</si>
  <si>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</si>
  <si>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</si>
  <si>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</si>
  <si>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</si>
  <si>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</si>
  <si>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</si>
  <si>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</si>
  <si>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</si>
  <si>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</si>
  <si>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</si>
  <si>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</si>
  <si>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</si>
  <si>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</si>
  <si>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</si>
  <si>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</si>
  <si>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</si>
  <si>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</si>
  <si>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</si>
  <si>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</si>
  <si>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</si>
  <si>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</si>
  <si>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</si>
  <si>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</si>
  <si>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</si>
  <si>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</si>
  <si>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</si>
  <si>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</si>
  <si>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</si>
  <si>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</si>
  <si>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</si>
  <si>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</si>
  <si>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</si>
  <si>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</si>
  <si>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</si>
  <si>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</si>
  <si>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</si>
  <si>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</si>
  <si>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</si>
  <si>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</si>
  <si>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</si>
  <si>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</si>
  <si>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</si>
  <si>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</si>
  <si>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</si>
  <si>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</si>
  <si>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</si>
  <si>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</si>
  <si>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</si>
  <si>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</si>
  <si>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</si>
  <si>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</si>
  <si>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</si>
  <si>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</si>
  <si>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</si>
  <si>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</si>
  <si>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</si>
  <si>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</si>
  <si>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</si>
  <si>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</si>
  <si>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</si>
  <si>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</si>
  <si>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</si>
  <si>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</si>
  <si>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</si>
  <si>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</si>
  <si>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</si>
  <si>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</si>
  <si>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</si>
  <si>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</si>
  <si>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</si>
  <si>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</si>
  <si>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</si>
  <si>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</si>
  <si>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</si>
  <si>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</si>
  <si>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</si>
  <si>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</si>
  <si>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</si>
  <si>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</si>
  <si>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</si>
  <si>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</si>
  <si>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</si>
  <si>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</si>
  <si>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</si>
  <si>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</si>
  <si>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</si>
  <si>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</si>
  <si>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</si>
  <si>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</si>
  <si>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</si>
  <si>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</si>
  <si>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</si>
  <si>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</si>
  <si>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</si>
  <si>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</si>
  <si>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</si>
  <si>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</si>
  <si>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</si>
  <si>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</si>
  <si>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</si>
  <si>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</si>
  <si>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</si>
  <si>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</si>
  <si>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</si>
  <si>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</si>
  <si>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</si>
  <si>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</si>
  <si>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</si>
  <si>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</si>
  <si>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</si>
  <si>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</si>
  <si>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</si>
  <si>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</si>
  <si>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</si>
  <si>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</si>
  <si>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</si>
  <si>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</si>
  <si>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</si>
  <si>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</si>
  <si>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</si>
  <si>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</si>
  <si>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</si>
  <si>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</si>
  <si>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</si>
  <si>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</si>
  <si>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</si>
  <si>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</si>
  <si>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</si>
  <si>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</si>
  <si>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</si>
  <si>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</si>
  <si>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</si>
  <si>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</si>
  <si>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</si>
  <si>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</si>
  <si>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</si>
  <si>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</si>
  <si>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</si>
  <si>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</si>
  <si>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</si>
  <si>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</si>
  <si>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</si>
  <si>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</si>
  <si>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</si>
  <si>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</si>
  <si>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</si>
  <si>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</si>
  <si>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</si>
  <si>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</si>
  <si>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</si>
  <si>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</si>
  <si>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</si>
  <si>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</si>
  <si>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</si>
  <si>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</si>
  <si>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</si>
  <si>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</si>
  <si>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</si>
  <si>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</si>
  <si>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</si>
  <si>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</si>
  <si>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</si>
  <si>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</si>
  <si>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</si>
  <si>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</si>
  <si>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</si>
  <si>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</si>
  <si>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</si>
  <si>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</si>
  <si>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</si>
  <si>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</si>
  <si>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</si>
  <si>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</si>
  <si>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</si>
  <si>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</si>
  <si>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</si>
  <si>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</si>
  <si>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</si>
  <si>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</si>
  <si>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</si>
  <si>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</si>
  <si>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</si>
  <si>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</si>
  <si>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</si>
  <si>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</si>
  <si>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</si>
  <si>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</si>
  <si>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</si>
  <si>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</si>
  <si>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</si>
  <si>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</si>
  <si>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</si>
  <si>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</si>
  <si>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</si>
  <si>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</si>
  <si>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</si>
  <si>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</si>
  <si>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</si>
  <si>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</si>
  <si>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</si>
  <si>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</si>
  <si>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</si>
  <si>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</si>
  <si>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</si>
  <si>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</si>
  <si>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</si>
  <si>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</si>
  <si>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</si>
  <si>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</si>
  <si>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</si>
  <si>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</si>
  <si>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</si>
  <si>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</si>
  <si>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</si>
  <si>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</si>
  <si>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</si>
  <si>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</si>
  <si>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</si>
  <si>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</si>
  <si>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</si>
  <si>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</si>
  <si>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</si>
  <si>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</si>
  <si>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</si>
  <si>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</si>
  <si>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</si>
  <si>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</si>
  <si>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</si>
  <si>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</si>
  <si>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</si>
  <si>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</si>
  <si>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</si>
  <si>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</si>
  <si>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</si>
  <si>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</si>
  <si>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</si>
  <si>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</si>
  <si>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</si>
  <si>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</si>
  <si>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</si>
  <si>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</si>
  <si>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</si>
  <si>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</si>
  <si>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</si>
  <si>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</si>
  <si>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</si>
  <si>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</si>
  <si>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</si>
  <si>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</si>
  <si>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</si>
  <si>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</si>
  <si>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</si>
  <si>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</si>
  <si>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</si>
  <si>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</si>
  <si>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</si>
  <si>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</si>
  <si>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</si>
  <si>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</si>
  <si>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</si>
  <si>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</si>
  <si>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</si>
  <si>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</si>
  <si>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</si>
  <si>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</si>
  <si>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</si>
  <si>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</si>
  <si>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</si>
  <si>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</si>
  <si>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</si>
  <si>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</si>
  <si>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</si>
  <si>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</si>
  <si>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</si>
  <si>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</si>
  <si>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</si>
  <si>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</si>
  <si>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</si>
  <si>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</si>
  <si>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</si>
  <si>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</si>
  <si>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</si>
  <si>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</si>
  <si>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</si>
  <si>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</si>
  <si>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</si>
  <si>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</si>
  <si>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</si>
  <si>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</si>
  <si>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</si>
  <si>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</si>
  <si>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</si>
  <si>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</si>
  <si>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</si>
  <si>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</si>
  <si>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</si>
  <si>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</si>
  <si>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</si>
  <si>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</si>
  <si>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</si>
  <si>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</si>
  <si>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</si>
  <si>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</si>
  <si>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</si>
  <si>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</si>
  <si>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</si>
  <si>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</si>
  <si>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</si>
  <si>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</si>
  <si>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</si>
  <si>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</si>
  <si>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</si>
  <si>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</si>
  <si>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</si>
  <si>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</si>
  <si>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</si>
  <si>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</si>
  <si>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</si>
  <si>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</si>
  <si>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</si>
  <si>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</si>
  <si>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</si>
  <si>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</si>
  <si>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</si>
  <si>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</si>
  <si>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</si>
  <si>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</si>
  <si>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</si>
  <si>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</si>
  <si>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</si>
  <si>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</si>
  <si>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</si>
  <si>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</si>
  <si>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</si>
  <si>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</si>
  <si>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</si>
  <si>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</si>
  <si>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</si>
  <si>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</si>
  <si>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</si>
  <si>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</si>
  <si>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</si>
  <si>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</si>
  <si>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</si>
  <si>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</si>
  <si>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</si>
  <si>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</si>
  <si>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</si>
  <si>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</si>
  <si>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</si>
  <si>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</si>
  <si>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</si>
  <si>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</si>
  <si>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</si>
  <si>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</si>
  <si>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</si>
  <si>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</si>
  <si>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</si>
  <si>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</si>
  <si>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</si>
  <si>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</si>
  <si>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</si>
  <si>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</si>
  <si>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</si>
  <si>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</si>
  <si>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</si>
  <si>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</si>
  <si>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</si>
  <si>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</si>
  <si>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</si>
  <si>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</si>
  <si>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</si>
  <si>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</si>
  <si>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</si>
  <si>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</si>
  <si>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</si>
  <si>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</si>
  <si>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</si>
  <si>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</si>
  <si>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</si>
  <si>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</si>
  <si>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</si>
  <si>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</si>
  <si>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</si>
  <si>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</si>
  <si>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</si>
  <si>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</si>
  <si>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</si>
  <si>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</si>
  <si>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</si>
  <si>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</si>
  <si>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</si>
  <si>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</si>
  <si>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</si>
  <si>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</si>
  <si>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</si>
  <si>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</si>
  <si>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</si>
  <si>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</si>
  <si>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</si>
  <si>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</si>
  <si>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</si>
  <si>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</si>
  <si>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</si>
  <si>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</si>
  <si>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</si>
  <si>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</si>
  <si>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</si>
  <si>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</si>
  <si>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</si>
  <si>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</si>
  <si>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</si>
  <si>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</si>
  <si>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</si>
  <si>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</si>
  <si>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</si>
  <si>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</si>
  <si>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</si>
  <si>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</si>
  <si>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</si>
  <si>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</si>
  <si>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</si>
  <si>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</si>
  <si>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</si>
  <si>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</si>
  <si>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</si>
  <si>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</si>
  <si>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</si>
  <si>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</si>
  <si>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</si>
  <si>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</si>
  <si>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</si>
  <si>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</si>
  <si>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</si>
  <si>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</si>
  <si>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</si>
  <si>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</si>
  <si>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</si>
  <si>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</si>
  <si>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</si>
  <si>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</si>
  <si>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</si>
  <si>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</si>
  <si>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</si>
  <si>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</si>
  <si>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</si>
  <si>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</si>
  <si>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</si>
  <si>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</si>
  <si>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</si>
  <si>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</si>
  <si>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</si>
  <si>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</si>
  <si>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</si>
  <si>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</si>
  <si>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</si>
  <si>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</si>
  <si>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</si>
  <si>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</si>
  <si>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</si>
  <si>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</si>
  <si>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</si>
  <si>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</si>
  <si>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</si>
  <si>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</si>
  <si>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</si>
  <si>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</si>
  <si>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</si>
  <si>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</si>
  <si>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</si>
  <si>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</si>
  <si>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</si>
  <si>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</si>
  <si>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</si>
  <si>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</si>
  <si>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</si>
  <si>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</si>
  <si>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</si>
  <si>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</si>
  <si>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</si>
  <si>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</si>
  <si>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</si>
  <si>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</si>
  <si>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</si>
  <si>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</si>
  <si>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</si>
  <si>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</si>
  <si>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</si>
  <si>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</si>
  <si>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</si>
  <si>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</si>
  <si>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</si>
  <si>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</si>
  <si>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</si>
  <si>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</si>
  <si>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</si>
  <si>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</si>
  <si>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</si>
  <si>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</si>
  <si>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</si>
  <si>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</si>
  <si>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</si>
  <si>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</si>
  <si>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</si>
  <si>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</si>
  <si>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</si>
  <si>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</si>
  <si>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</si>
  <si>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</si>
  <si>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</si>
  <si>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</si>
  <si>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</si>
  <si>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</si>
  <si>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</si>
  <si>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</si>
  <si>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</si>
  <si>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</si>
  <si>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</si>
  <si>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</si>
  <si>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</si>
  <si>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</si>
  <si>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</si>
  <si>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</si>
  <si>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</si>
  <si>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</si>
  <si>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</si>
  <si>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</si>
  <si>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</si>
  <si>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</si>
  <si>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</si>
  <si>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</si>
  <si>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</si>
  <si>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</si>
  <si>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</si>
  <si>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</si>
  <si>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</si>
  <si>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</si>
  <si>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</si>
  <si>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</si>
  <si>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</si>
  <si>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</si>
  <si>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</si>
  <si>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</si>
  <si>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</si>
  <si>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</si>
  <si>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</si>
  <si>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</si>
  <si>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</si>
  <si>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</si>
  <si>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</si>
  <si>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</si>
  <si>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</si>
  <si>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</si>
  <si>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</si>
  <si>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</si>
  <si>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</si>
  <si>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</si>
  <si>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</si>
  <si>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</si>
  <si>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</si>
  <si>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</si>
  <si>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</si>
  <si>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</si>
  <si>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</si>
  <si>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</si>
  <si>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</si>
  <si>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</si>
  <si>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</si>
  <si>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</si>
  <si>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</si>
  <si>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</si>
  <si>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</si>
  <si>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</si>
  <si>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</si>
  <si>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</si>
  <si>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</si>
  <si>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</si>
  <si>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</si>
  <si>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</si>
  <si>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</si>
  <si>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</si>
  <si>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</si>
  <si>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</si>
  <si>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</si>
  <si>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</si>
  <si>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</si>
  <si>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</si>
  <si>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</si>
  <si>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</si>
  <si>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</si>
  <si>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</si>
  <si>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</si>
  <si>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</si>
  <si>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</si>
  <si>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</si>
  <si>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</si>
  <si>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</si>
  <si>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</si>
  <si>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</si>
  <si>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</si>
  <si>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</si>
  <si>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</si>
  <si>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</si>
  <si>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</si>
  <si>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</si>
  <si>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</si>
  <si>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</si>
  <si>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</si>
  <si>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</si>
  <si>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</si>
  <si>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</si>
  <si>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</si>
  <si>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</si>
  <si>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</si>
  <si>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</si>
  <si>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</si>
  <si>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</si>
  <si>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</si>
  <si>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</si>
  <si>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</si>
  <si>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</si>
  <si>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</si>
  <si>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</si>
  <si>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</si>
  <si>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</si>
  <si>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</si>
  <si>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</si>
  <si>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</si>
  <si>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</si>
  <si>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</si>
  <si>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</si>
  <si>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</si>
  <si>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</si>
  <si>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</si>
  <si>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</si>
  <si>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</si>
  <si>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</si>
  <si>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</si>
  <si>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</si>
  <si>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</si>
  <si>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</si>
  <si>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</si>
  <si>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</si>
  <si>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</si>
  <si>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</si>
  <si>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</si>
  <si>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</si>
  <si>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</si>
  <si>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</si>
  <si>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</si>
  <si>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</si>
  <si>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</si>
  <si>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</si>
  <si>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</si>
  <si>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</si>
  <si>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</si>
  <si>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</si>
  <si>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</si>
  <si>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</si>
  <si>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</si>
  <si>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</si>
  <si>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</si>
  <si>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</si>
  <si>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</si>
  <si>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</si>
  <si>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</si>
  <si>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</si>
  <si>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</si>
  <si>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</si>
  <si>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</si>
  <si>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</si>
  <si>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</si>
  <si>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</si>
  <si>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</si>
  <si>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</si>
  <si>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</si>
  <si>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</si>
  <si>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</si>
  <si>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</si>
  <si>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</si>
  <si>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</si>
  <si>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</si>
  <si>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</si>
  <si>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</si>
  <si>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</si>
  <si>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</si>
  <si>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</si>
  <si>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</si>
  <si>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</si>
  <si>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</si>
  <si>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</si>
  <si>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</si>
  <si>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</si>
  <si>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</si>
  <si>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</si>
  <si>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</si>
  <si>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</si>
  <si>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</si>
  <si>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</si>
  <si>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</si>
  <si>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</si>
  <si>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</si>
  <si>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</si>
  <si>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</si>
  <si>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</si>
  <si>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</si>
  <si>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</si>
  <si>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</si>
  <si>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</si>
  <si>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</si>
  <si>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</si>
  <si>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</si>
  <si>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</si>
  <si>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</si>
  <si>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</si>
  <si>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</si>
  <si>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</si>
  <si>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</si>
  <si>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</si>
  <si>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</si>
  <si>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</si>
  <si>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</si>
  <si>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</si>
  <si>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</si>
  <si>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</si>
  <si>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</si>
  <si>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</si>
  <si>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</si>
  <si>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</si>
  <si>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</si>
  <si>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</si>
  <si>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</si>
  <si>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</si>
  <si>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</si>
  <si>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</si>
  <si>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</si>
  <si>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</si>
  <si>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</si>
  <si>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</si>
  <si>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</si>
  <si>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</si>
  <si>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</si>
  <si>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</si>
  <si>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</si>
  <si>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</si>
  <si>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</si>
  <si>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</si>
  <si>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</si>
  <si>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</si>
  <si>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</si>
  <si>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</si>
  <si>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</si>
  <si>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</si>
  <si>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</si>
  <si>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</si>
  <si>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</si>
  <si>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</si>
  <si>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</si>
  <si>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</si>
  <si>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</si>
  <si>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</si>
  <si>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</si>
  <si>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</si>
  <si>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</si>
  <si>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</si>
  <si>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</si>
  <si>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</si>
  <si>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</si>
  <si>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</si>
  <si>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</si>
  <si>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</si>
  <si>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</si>
  <si>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</si>
  <si>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</si>
  <si>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</si>
  <si>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</si>
  <si>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</si>
  <si>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</si>
  <si>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</si>
  <si>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</si>
  <si>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</si>
  <si>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</si>
  <si>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</si>
  <si>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</si>
  <si>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</si>
  <si>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</si>
  <si>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</si>
  <si>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</si>
  <si>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</si>
  <si>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</si>
  <si>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</si>
  <si>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</si>
  <si>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</si>
  <si>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</si>
  <si>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</si>
  <si>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</si>
  <si>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</si>
  <si>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</si>
  <si>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</si>
  <si>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</si>
  <si>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</si>
  <si>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</si>
  <si>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</si>
  <si>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</si>
  <si>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</si>
  <si>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</si>
  <si>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</si>
  <si>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</si>
  <si>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</si>
  <si>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</si>
  <si>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</si>
  <si>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</si>
  <si>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</si>
  <si>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</si>
  <si>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</si>
  <si>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</si>
  <si>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</si>
  <si>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</si>
  <si>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</si>
  <si>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</si>
  <si>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</si>
  <si>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</si>
  <si>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</si>
  <si>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</si>
  <si>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</si>
  <si>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</si>
  <si>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</si>
  <si>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</si>
  <si>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</si>
  <si>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</si>
  <si>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</si>
  <si>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</si>
  <si>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</si>
  <si>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</si>
  <si>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</si>
  <si>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</si>
  <si>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</si>
  <si>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</si>
  <si>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</si>
  <si>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</si>
  <si>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</si>
  <si>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</si>
  <si>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</si>
  <si>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</si>
  <si>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</si>
  <si>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</si>
  <si>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</si>
  <si>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</si>
  <si>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</si>
  <si>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</si>
  <si>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</si>
  <si>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</si>
  <si>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</si>
  <si>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</si>
  <si>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</si>
  <si>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</si>
  <si>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</si>
  <si>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</si>
  <si>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</si>
  <si>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</si>
  <si>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</si>
  <si>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</si>
  <si>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</si>
  <si>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</si>
  <si>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</si>
  <si>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</si>
  <si>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</si>
  <si>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</si>
  <si>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</si>
  <si>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</si>
  <si>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</si>
  <si>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</si>
  <si>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</si>
  <si>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</si>
  <si>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</si>
  <si>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</si>
  <si>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</si>
  <si>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</si>
  <si>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</si>
  <si>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</si>
  <si>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</si>
  <si>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</si>
  <si>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</si>
  <si>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</si>
  <si>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</si>
  <si>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</si>
  <si>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</si>
  <si>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</si>
  <si>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</si>
  <si>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</si>
  <si>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</si>
  <si>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</si>
  <si>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</si>
  <si>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</si>
  <si>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</si>
  <si>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</si>
  <si>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</si>
  <si>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</si>
  <si>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</si>
  <si>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</si>
  <si>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</si>
  <si>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</si>
  <si>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</si>
  <si>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</si>
  <si>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</si>
  <si>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</si>
  <si>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</si>
  <si>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</si>
  <si>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</si>
  <si>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</si>
  <si>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</si>
  <si>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</si>
  <si>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</si>
  <si>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</si>
  <si>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</si>
  <si>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</si>
  <si>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</si>
  <si>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</si>
  <si>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</si>
  <si>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</si>
  <si>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</si>
  <si>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</si>
  <si>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</si>
  <si>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</si>
  <si>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</si>
  <si>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</si>
  <si>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</si>
  <si>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</si>
  <si>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</si>
  <si>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</si>
  <si>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</si>
  <si>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</si>
  <si>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</si>
  <si>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</si>
  <si>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</si>
  <si>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</si>
  <si>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</si>
  <si>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</si>
  <si>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</si>
  <si>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</si>
  <si>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</si>
  <si>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</si>
  <si>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</si>
  <si>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</si>
  <si>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</si>
  <si>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</si>
  <si>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</si>
  <si>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</si>
  <si>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</si>
  <si>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</si>
  <si>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</si>
  <si>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</si>
  <si>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</si>
  <si>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</si>
  <si>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</si>
  <si>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</si>
  <si>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</si>
  <si>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</si>
  <si>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</si>
  <si>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</si>
  <si>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</si>
  <si>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</si>
  <si>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</si>
  <si>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</si>
  <si>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</si>
  <si>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</si>
  <si>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</si>
  <si>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</si>
  <si>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</si>
  <si>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</si>
  <si>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</si>
  <si>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</si>
  <si>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</si>
  <si>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</si>
  <si>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</si>
  <si>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</si>
  <si>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</si>
  <si>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</si>
  <si>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</si>
  <si>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</si>
  <si>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</si>
  <si>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</si>
  <si>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</si>
  <si>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</si>
  <si>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</si>
  <si>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</si>
  <si>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</si>
  <si>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</si>
  <si>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</si>
  <si>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</si>
  <si>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</si>
  <si>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</si>
  <si>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</si>
  <si>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</si>
  <si>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</si>
  <si>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</si>
  <si>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</si>
  <si>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</si>
  <si>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</si>
  <si>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</si>
  <si>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</si>
  <si>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</si>
  <si>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</si>
  <si>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</si>
  <si>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</si>
  <si>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</si>
  <si>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</si>
  <si>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</si>
  <si>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</si>
  <si>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</si>
  <si>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</si>
  <si>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</si>
  <si>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</si>
  <si>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</si>
  <si>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</si>
  <si>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</si>
  <si>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</si>
  <si>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</si>
  <si>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</si>
  <si>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</si>
  <si>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</si>
  <si>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</si>
  <si>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</si>
  <si>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</si>
  <si>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</si>
  <si>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</si>
  <si>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</si>
  <si>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</si>
  <si>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</si>
  <si>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</si>
  <si>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</si>
  <si>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</si>
  <si>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</si>
  <si>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</si>
  <si>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</si>
  <si>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</si>
  <si>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</si>
  <si>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</si>
  <si>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</si>
  <si>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</si>
  <si>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</si>
  <si>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</si>
  <si>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</si>
  <si>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</si>
  <si>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</si>
  <si>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</si>
  <si>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</si>
  <si>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</si>
  <si>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</si>
  <si>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</si>
  <si>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</si>
  <si>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</si>
  <si>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</si>
  <si>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</si>
  <si>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</si>
  <si>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</si>
  <si>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</si>
  <si>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</si>
  <si>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</si>
  <si>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</si>
  <si>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</si>
  <si>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</si>
  <si>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</si>
  <si>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</si>
  <si>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</si>
  <si>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</si>
  <si>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</si>
  <si>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</si>
  <si>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</si>
  <si>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</si>
  <si>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</si>
  <si>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</si>
  <si>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</si>
  <si>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</si>
  <si>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</si>
  <si>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</si>
  <si>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</si>
  <si>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</si>
  <si>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</si>
  <si>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</si>
  <si>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</si>
  <si>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</si>
  <si>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</si>
  <si>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</si>
  <si>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</si>
  <si>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</si>
  <si>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</si>
  <si>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</si>
  <si>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</si>
  <si>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</si>
  <si>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</si>
  <si>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</si>
  <si>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</si>
  <si>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</si>
  <si>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</si>
  <si>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</si>
  <si>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</si>
  <si>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</si>
  <si>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</si>
  <si>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</si>
  <si>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</si>
  <si>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</si>
  <si>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</si>
  <si>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</si>
  <si>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</si>
  <si>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</si>
  <si>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</si>
  <si>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</si>
  <si>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</si>
  <si>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</si>
  <si>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</si>
  <si>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</si>
  <si>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</si>
  <si>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</si>
  <si>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</si>
  <si>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</si>
  <si>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</si>
  <si>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</si>
  <si>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</si>
  <si>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</si>
  <si>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</si>
  <si>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</si>
  <si>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</si>
  <si>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</si>
  <si>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</si>
  <si>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</si>
  <si>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</si>
  <si>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</si>
  <si>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</si>
  <si>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</si>
  <si>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</si>
  <si>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</si>
  <si>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</si>
  <si>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</si>
  <si>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</si>
  <si>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</si>
  <si>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</si>
  <si>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</si>
  <si>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</si>
  <si>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</si>
  <si>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</si>
  <si>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</si>
  <si>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</si>
  <si>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</si>
  <si>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</si>
  <si>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</si>
  <si>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</si>
  <si>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</si>
  <si>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</si>
  <si>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</si>
  <si>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</si>
  <si>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</si>
  <si>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</si>
  <si>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</si>
  <si>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</si>
  <si>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</si>
  <si>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</si>
  <si>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</si>
  <si>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</si>
  <si>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</si>
  <si>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</si>
  <si>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</si>
  <si>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</si>
  <si>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</si>
  <si>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</si>
  <si>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</si>
  <si>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</si>
  <si>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</si>
  <si>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</si>
  <si>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</si>
  <si>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</si>
  <si>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</si>
  <si>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</si>
  <si>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</si>
  <si>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</si>
  <si>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</si>
  <si>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</si>
  <si>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</si>
  <si>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</si>
  <si>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</si>
  <si>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</si>
  <si>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</si>
  <si>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</si>
  <si>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</si>
  <si>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</si>
  <si>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</si>
  <si>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</si>
  <si>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</si>
  <si>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</si>
  <si>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</si>
  <si>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</si>
  <si>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</si>
  <si>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</si>
  <si>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</si>
  <si>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</si>
  <si>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</si>
  <si>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</si>
  <si>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</si>
  <si>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</si>
  <si>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</si>
  <si>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</si>
  <si>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</si>
  <si>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</si>
  <si>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</si>
  <si>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</si>
  <si>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</si>
  <si>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</si>
  <si>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</si>
  <si>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</si>
  <si>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</si>
  <si>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</si>
  <si>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</si>
  <si>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</si>
  <si>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</si>
  <si>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</si>
  <si>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</si>
  <si>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</si>
  <si>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</si>
  <si>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</si>
  <si>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</si>
  <si>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</si>
  <si>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</si>
  <si>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</si>
  <si>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</si>
  <si>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</si>
  <si>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</si>
  <si>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</si>
  <si>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</si>
  <si>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</si>
  <si>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</si>
  <si>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</si>
  <si>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</si>
  <si>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</si>
  <si>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</si>
  <si>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</si>
  <si>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</si>
  <si>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</si>
  <si>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</si>
  <si>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</si>
  <si>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</si>
  <si>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</si>
  <si>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</si>
  <si>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</si>
  <si>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</si>
  <si>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</si>
  <si>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</si>
  <si>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</si>
  <si>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</si>
  <si>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</si>
  <si>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</si>
  <si>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</si>
  <si>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</si>
  <si>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</si>
  <si>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</si>
  <si>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</si>
  <si>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</si>
  <si>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</si>
  <si>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</si>
  <si>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</si>
  <si>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</si>
  <si>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</si>
  <si>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</si>
  <si>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</si>
  <si>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</si>
  <si>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</si>
  <si>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</si>
  <si>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</si>
  <si>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</si>
  <si>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</si>
  <si>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</si>
  <si>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</si>
  <si>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</si>
  <si>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</si>
  <si>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</si>
  <si>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</si>
  <si>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</si>
  <si>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</si>
  <si>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</si>
  <si>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</si>
  <si>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</si>
  <si>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</si>
  <si>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</si>
  <si>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</si>
  <si>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</si>
  <si>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</si>
  <si>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</si>
  <si>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</si>
  <si>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</si>
  <si>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</si>
  <si>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</si>
  <si>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</si>
  <si>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</si>
  <si>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</si>
  <si>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</si>
  <si>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</si>
  <si>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</si>
  <si>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</si>
  <si>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</si>
  <si>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</si>
  <si>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</si>
  <si>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</si>
  <si>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</si>
  <si>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</si>
  <si>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</si>
  <si>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</si>
  <si>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</si>
  <si>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</si>
  <si>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</si>
  <si>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</si>
  <si>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</si>
  <si>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</si>
  <si>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</si>
  <si>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</si>
  <si>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</si>
  <si>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</si>
  <si>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</si>
  <si>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</si>
  <si>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</si>
  <si>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</si>
  <si>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</si>
  <si>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</si>
  <si>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</si>
  <si>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</si>
  <si>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</si>
  <si>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</si>
  <si>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</si>
  <si>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</si>
  <si>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</si>
  <si>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</si>
  <si>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</si>
  <si>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</si>
  <si>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</si>
  <si>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</si>
  <si>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</si>
  <si>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</si>
  <si>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</si>
  <si>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</si>
  <si>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</si>
  <si>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</si>
  <si>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</si>
  <si>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</si>
  <si>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</si>
  <si>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</si>
  <si>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</si>
  <si>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</si>
  <si>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</si>
  <si>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</si>
  <si>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</si>
  <si>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</si>
  <si>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</si>
  <si>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</si>
  <si>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</si>
  <si>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</si>
  <si>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</si>
  <si>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</si>
  <si>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</si>
  <si>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</si>
  <si>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</si>
  <si>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</si>
  <si>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</si>
  <si>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</si>
  <si>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</si>
  <si>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</si>
  <si>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</si>
  <si>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</si>
  <si>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</si>
  <si>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</si>
  <si>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</si>
  <si>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</si>
  <si>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</si>
  <si>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</si>
  <si>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</si>
  <si>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</si>
  <si>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</si>
  <si>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</si>
  <si>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</si>
  <si>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</si>
  <si>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</si>
  <si>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</si>
  <si>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</si>
  <si>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</si>
  <si>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</si>
  <si>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</si>
  <si>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</si>
  <si>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</si>
  <si>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</si>
  <si>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</si>
  <si>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</si>
  <si>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</si>
  <si>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</si>
  <si>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</si>
  <si>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</si>
  <si>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</si>
  <si>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</si>
  <si>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</si>
  <si>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</si>
  <si>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</si>
  <si>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</si>
  <si>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</si>
  <si>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</si>
  <si>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</si>
  <si>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</si>
  <si>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</si>
  <si>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</si>
  <si>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</si>
  <si>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</si>
  <si>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</si>
  <si>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</si>
  <si>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</si>
  <si>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</si>
  <si>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</si>
  <si>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</si>
  <si>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</si>
  <si>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</si>
  <si>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</si>
  <si>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</si>
  <si>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</si>
  <si>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</si>
  <si>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</si>
  <si>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</si>
  <si>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</si>
  <si>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</si>
  <si>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</si>
  <si>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</si>
  <si>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</si>
  <si>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</si>
  <si>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</si>
  <si>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</si>
  <si>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</si>
  <si>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</si>
  <si>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</si>
  <si>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</si>
  <si>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</si>
  <si>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</si>
  <si>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</si>
  <si>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</si>
  <si>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</si>
  <si>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</si>
  <si>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</si>
  <si>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</si>
  <si>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</si>
  <si>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</si>
  <si>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</si>
  <si>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</si>
  <si>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</si>
  <si>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</si>
  <si>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</si>
  <si>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</si>
  <si>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</si>
  <si>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</si>
  <si>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</si>
  <si>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</si>
  <si>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</si>
  <si>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</si>
  <si>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</si>
  <si>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</si>
  <si>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</si>
  <si>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</si>
  <si>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</si>
  <si>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</si>
  <si>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</si>
  <si>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</si>
  <si>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</si>
  <si>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</si>
  <si>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</si>
  <si>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</si>
  <si>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</si>
  <si>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</si>
  <si>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</si>
  <si>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</si>
  <si>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</si>
  <si>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</si>
  <si>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</si>
  <si>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</si>
  <si>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</si>
  <si>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</si>
  <si>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</si>
  <si>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</si>
  <si>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</si>
  <si>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</si>
  <si>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</si>
  <si>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</si>
  <si>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</si>
  <si>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</si>
  <si>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</si>
  <si>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</si>
  <si>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</si>
  <si>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</si>
  <si>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</si>
  <si>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</si>
  <si>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</si>
  <si>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</si>
  <si>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</si>
  <si>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</si>
  <si>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</si>
  <si>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</si>
  <si>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</si>
  <si>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</si>
  <si>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</si>
  <si>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</si>
  <si>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</si>
  <si>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</si>
  <si>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</si>
  <si>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</si>
  <si>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</si>
  <si>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</si>
  <si>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</si>
  <si>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</si>
  <si>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</si>
  <si>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</si>
  <si>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</si>
  <si>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</si>
  <si>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</si>
  <si>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</si>
  <si>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</si>
  <si>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</si>
  <si>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</si>
  <si>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</si>
  <si>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</si>
  <si>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</si>
  <si>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</si>
  <si>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</si>
  <si>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</si>
  <si>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</si>
  <si>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</si>
  <si>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</si>
  <si>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</si>
  <si>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</si>
  <si>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</si>
  <si>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</si>
  <si>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</si>
  <si>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</si>
  <si>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</si>
  <si>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</si>
  <si>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</si>
  <si>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</si>
  <si>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</si>
  <si>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</si>
  <si>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</si>
  <si>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</si>
  <si>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</si>
  <si>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</si>
  <si>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</si>
  <si>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</si>
  <si>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</si>
  <si>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</si>
  <si>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</si>
  <si>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</si>
  <si>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</si>
  <si>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</si>
  <si>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</si>
  <si>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</si>
  <si>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</si>
  <si>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</si>
  <si>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</si>
  <si>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</si>
  <si>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</si>
  <si>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</si>
  <si>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</si>
  <si>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</si>
  <si>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</si>
  <si>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</si>
  <si>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</si>
  <si>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</si>
  <si>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</si>
  <si>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</si>
  <si>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</si>
  <si>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</si>
  <si>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</si>
  <si>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</si>
  <si>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</si>
  <si>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</si>
  <si>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</si>
  <si>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</si>
  <si>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</si>
  <si>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</si>
  <si>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</si>
  <si>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</si>
  <si>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</si>
  <si>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</si>
  <si>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</si>
  <si>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</si>
  <si>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</si>
  <si>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</si>
  <si>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</si>
  <si>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</si>
  <si>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</si>
  <si>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</si>
  <si>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</si>
  <si>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</si>
  <si>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</si>
  <si>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</si>
  <si>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</si>
  <si>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</si>
  <si>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</si>
  <si>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</si>
  <si>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</si>
  <si>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</si>
  <si>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</si>
  <si>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</si>
  <si>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</si>
  <si>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</si>
  <si>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</si>
  <si>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</si>
  <si>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</si>
  <si>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</si>
  <si>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</si>
  <si>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</si>
  <si>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</si>
  <si>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</si>
  <si>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</si>
  <si>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</si>
  <si>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</si>
  <si>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</si>
  <si>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</si>
  <si>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</si>
  <si>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</si>
  <si>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</si>
  <si>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</si>
  <si>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</si>
  <si>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</si>
  <si>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</si>
  <si>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</si>
  <si>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</si>
  <si>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</si>
  <si>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</si>
  <si>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</si>
  <si>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</si>
  <si>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</si>
  <si>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</si>
  <si>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</si>
  <si>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</si>
  <si>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</si>
  <si>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</si>
  <si>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</si>
  <si>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</si>
  <si>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</si>
  <si>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</si>
  <si>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</si>
  <si>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</si>
  <si>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</si>
  <si>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</si>
  <si>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</si>
  <si>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</si>
  <si>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</si>
  <si>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</si>
  <si>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</si>
  <si>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</si>
  <si>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</si>
  <si>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</si>
  <si>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</si>
  <si>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</si>
  <si>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</si>
  <si>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</si>
  <si>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</si>
  <si>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</si>
  <si>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</si>
  <si>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</si>
  <si>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</si>
  <si>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</si>
  <si>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</si>
  <si>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</si>
  <si>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</si>
  <si>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</si>
  <si>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</si>
  <si>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</si>
  <si>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</si>
  <si>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</si>
  <si>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</si>
  <si>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</si>
  <si>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</si>
  <si>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</si>
  <si>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</si>
  <si>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</si>
  <si>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</si>
  <si>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</si>
  <si>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</si>
  <si>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</si>
  <si>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</si>
  <si>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</si>
  <si>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</si>
  <si>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</si>
  <si>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</si>
  <si>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</si>
  <si>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</si>
  <si>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</si>
  <si>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</si>
  <si>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</si>
  <si>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</si>
  <si>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</si>
  <si>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</si>
  <si>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</si>
  <si>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</si>
  <si>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</si>
  <si>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</si>
  <si>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</si>
  <si>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</si>
  <si>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</si>
  <si>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</si>
  <si>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</si>
  <si>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</si>
  <si>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</si>
  <si>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</si>
  <si>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</si>
  <si>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</si>
  <si>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</si>
  <si>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</si>
  <si>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</si>
  <si>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</si>
  <si>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</si>
  <si>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</si>
  <si>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</si>
  <si>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</si>
  <si>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</si>
  <si>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</si>
  <si>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</si>
  <si>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</si>
  <si>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</si>
  <si>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</si>
  <si>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</si>
  <si>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</si>
  <si>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</si>
  <si>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</si>
  <si>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</si>
  <si>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</si>
  <si>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</si>
  <si>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</si>
  <si>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</si>
  <si>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</si>
  <si>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</si>
  <si>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</si>
  <si>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</si>
  <si>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</si>
  <si>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</si>
  <si>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</si>
  <si>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</si>
  <si>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</si>
  <si>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</si>
  <si>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</si>
  <si>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</si>
  <si>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</si>
  <si>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</si>
  <si>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</si>
  <si>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</si>
  <si>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</si>
  <si>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</si>
  <si>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</si>
  <si>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</si>
  <si>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</si>
  <si>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</si>
  <si>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</si>
  <si>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</si>
  <si>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</si>
  <si>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</si>
  <si>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</si>
  <si>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</si>
  <si>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</si>
  <si>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</si>
  <si>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</si>
  <si>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</si>
  <si>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</si>
  <si>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</si>
  <si>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</si>
  <si>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</si>
  <si>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</si>
  <si>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</si>
  <si>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</si>
  <si>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</si>
  <si>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</si>
  <si>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</si>
  <si>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</si>
  <si>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</si>
  <si>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</si>
  <si>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</si>
  <si>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</si>
  <si>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</si>
  <si>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</si>
  <si>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</si>
  <si>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</si>
  <si>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</si>
  <si>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</si>
  <si>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</si>
  <si>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</si>
  <si>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</si>
  <si>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</si>
  <si>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</si>
  <si>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</si>
  <si>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</si>
  <si>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</si>
  <si>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</si>
  <si>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</si>
  <si>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</si>
  <si>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</si>
  <si>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</si>
  <si>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</si>
  <si>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</si>
  <si>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</si>
  <si>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</si>
  <si>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</si>
  <si>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</si>
  <si>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</si>
  <si>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</si>
  <si>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</si>
  <si>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</si>
  <si>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</si>
  <si>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</si>
  <si>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</si>
  <si>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</si>
  <si>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</si>
  <si>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</si>
  <si>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</si>
  <si>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</si>
  <si>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</si>
  <si>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</si>
  <si>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</si>
  <si>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</si>
  <si>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</si>
  <si>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</si>
  <si>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</si>
  <si>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</si>
  <si>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</si>
  <si>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</si>
  <si>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</si>
  <si>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</si>
  <si>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</si>
  <si>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</si>
  <si>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</si>
  <si>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</si>
  <si>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</si>
  <si>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</si>
  <si>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</si>
  <si>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</si>
  <si>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</si>
  <si>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</si>
  <si>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</si>
  <si>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</si>
  <si>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</si>
  <si>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</si>
  <si>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</si>
  <si>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</si>
  <si>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</si>
  <si>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</si>
  <si>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</si>
  <si>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</si>
  <si>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</si>
  <si>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</si>
  <si>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</si>
  <si>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</si>
  <si>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</si>
  <si>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</si>
  <si>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</si>
  <si>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</si>
  <si>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</si>
  <si>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</si>
  <si>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</si>
  <si>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</si>
  <si>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</si>
  <si>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</si>
  <si>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</si>
  <si>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</si>
  <si>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</si>
  <si>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</si>
  <si>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</si>
  <si>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</si>
  <si>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</si>
  <si>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</si>
  <si>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</si>
  <si>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</si>
  <si>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</si>
  <si>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</si>
  <si>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</si>
  <si>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</si>
  <si>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</si>
  <si>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</si>
  <si>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</si>
  <si>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</si>
  <si>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</si>
  <si>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</si>
  <si>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</si>
  <si>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</si>
  <si>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</si>
  <si>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</si>
  <si>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</si>
  <si>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</si>
  <si>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</si>
  <si>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</si>
  <si>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</si>
  <si>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</si>
  <si>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</si>
  <si>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</si>
  <si>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</si>
  <si>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</si>
  <si>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</si>
  <si>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</si>
  <si>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</si>
  <si>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</si>
  <si>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</si>
  <si>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</si>
  <si>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</si>
  <si>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</si>
  <si>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</si>
  <si>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</si>
  <si>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</si>
  <si>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</si>
  <si>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</si>
  <si>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</si>
  <si>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</si>
  <si>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</si>
  <si>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</si>
  <si>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</si>
  <si>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</si>
  <si>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</si>
  <si>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</si>
  <si>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</si>
  <si>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</si>
  <si>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</si>
  <si>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</si>
  <si>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</si>
  <si>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</si>
  <si>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</si>
  <si>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</si>
  <si>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</si>
  <si>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</si>
  <si>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</si>
  <si>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</si>
  <si>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</si>
  <si>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</si>
  <si>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</si>
  <si>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</si>
  <si>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</si>
  <si>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</si>
  <si>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</si>
  <si>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</si>
  <si>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</si>
  <si>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</si>
  <si>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</si>
  <si>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</si>
  <si>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</si>
  <si>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</si>
  <si>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</si>
  <si>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</si>
  <si>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</si>
  <si>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</si>
  <si>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</si>
  <si>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</si>
  <si>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</si>
  <si>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</si>
  <si>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</si>
  <si>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</si>
  <si>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</si>
  <si>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</si>
  <si>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</si>
  <si>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</si>
  <si>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</si>
  <si>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</si>
  <si>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</si>
  <si>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</si>
  <si>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</si>
  <si>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</si>
  <si>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</si>
  <si>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</si>
  <si>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</si>
  <si>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</si>
  <si>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</si>
  <si>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</si>
  <si>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</si>
  <si>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</si>
  <si>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</si>
  <si>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</si>
  <si>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</si>
  <si>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</si>
  <si>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</si>
  <si>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</si>
  <si>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</si>
  <si>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</si>
  <si>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</si>
  <si>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</si>
  <si>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</si>
  <si>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</si>
  <si>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</si>
  <si>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</si>
  <si>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</si>
  <si>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</si>
  <si>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</si>
  <si>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</si>
  <si>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</si>
  <si>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</si>
  <si>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</si>
  <si>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</si>
  <si>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</si>
  <si>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</si>
  <si>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</si>
  <si>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</si>
  <si>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</si>
  <si>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</si>
  <si>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</si>
  <si>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</si>
  <si>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</si>
  <si>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</si>
  <si>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</si>
  <si>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</si>
  <si>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</si>
  <si>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</si>
  <si>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</si>
  <si>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</si>
  <si>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</si>
  <si>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</si>
  <si>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</si>
  <si>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</si>
  <si>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</si>
  <si>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</si>
  <si>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</si>
  <si>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</si>
  <si>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</si>
  <si>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</si>
  <si>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</si>
  <si>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</si>
  <si>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</si>
  <si>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</si>
  <si>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</si>
  <si>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</si>
  <si>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</si>
  <si>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</si>
  <si>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</si>
  <si>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</si>
  <si>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</si>
  <si>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</si>
  <si>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</si>
  <si>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</si>
  <si>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</si>
  <si>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</si>
  <si>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</si>
  <si>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</si>
  <si>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</si>
  <si>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</si>
  <si>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</si>
  <si>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</si>
  <si>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</si>
  <si>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</si>
  <si>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</si>
  <si>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</si>
  <si>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</si>
  <si>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</si>
  <si>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</si>
  <si>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</si>
  <si>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</si>
  <si>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</si>
  <si>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</si>
  <si>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</si>
  <si>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</si>
  <si>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</si>
  <si>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</si>
  <si>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</si>
  <si>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</si>
  <si>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</si>
  <si>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</si>
  <si>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</si>
  <si>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</si>
  <si>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</si>
  <si>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</si>
  <si>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</si>
  <si>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</si>
  <si>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</si>
  <si>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</si>
  <si>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</si>
  <si>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</si>
  <si>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</si>
  <si>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</si>
  <si>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</si>
  <si>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</si>
  <si>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</si>
  <si>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</si>
  <si>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</si>
  <si>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</si>
  <si>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</si>
  <si>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</si>
  <si>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</si>
  <si>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</si>
  <si>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</si>
  <si>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</si>
  <si>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</si>
  <si>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</si>
  <si>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</si>
  <si>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</si>
  <si>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</si>
  <si>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</si>
  <si>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</si>
  <si>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</si>
  <si>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</si>
  <si>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</si>
  <si>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</si>
  <si>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</si>
  <si>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</si>
  <si>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</si>
  <si>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</si>
  <si>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</si>
  <si>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</si>
  <si>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</si>
  <si>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</si>
  <si>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</si>
  <si>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</si>
  <si>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</si>
  <si>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</si>
  <si>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</si>
  <si>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</si>
  <si>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</si>
  <si>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</si>
  <si>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</si>
  <si>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</si>
  <si>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</si>
  <si>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</si>
  <si>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</si>
  <si>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</si>
  <si>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</si>
  <si>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</si>
  <si>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</si>
  <si>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</si>
  <si>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</si>
  <si>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</si>
  <si>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</si>
  <si>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</si>
  <si>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</si>
  <si>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</si>
  <si>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</si>
  <si>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</si>
  <si>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</si>
  <si>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</si>
  <si>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</si>
  <si>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</si>
  <si>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</si>
  <si>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</si>
  <si>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</si>
  <si>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</si>
  <si>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</si>
  <si>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</si>
  <si>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</si>
  <si>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</si>
  <si>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</si>
  <si>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</si>
  <si>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</si>
  <si>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</si>
  <si>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</si>
  <si>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</si>
  <si>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</si>
  <si>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</si>
  <si>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</si>
  <si>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</si>
  <si>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</si>
  <si>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</si>
  <si>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</si>
  <si>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</si>
  <si>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</si>
  <si>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</si>
  <si>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</si>
  <si>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</si>
  <si>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</si>
  <si>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</si>
  <si>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</si>
  <si>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</si>
  <si>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</si>
  <si>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</si>
  <si>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</si>
  <si>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</si>
  <si>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</si>
  <si>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</si>
  <si>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</si>
  <si>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</si>
  <si>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</si>
  <si>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</si>
  <si>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</si>
  <si>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</si>
  <si>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</si>
  <si>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</si>
  <si>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</si>
  <si>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</si>
  <si>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</si>
  <si>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</si>
  <si>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</si>
  <si>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</si>
  <si>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</si>
  <si>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</si>
  <si>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</si>
  <si>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</si>
  <si>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</si>
  <si>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</si>
  <si>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</si>
  <si>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</si>
  <si>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</si>
  <si>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</si>
  <si>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</si>
  <si>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</si>
  <si>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</si>
  <si>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</si>
  <si>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</si>
  <si>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</si>
  <si>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</si>
  <si>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</si>
  <si>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</si>
  <si>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</si>
  <si>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</si>
  <si>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</si>
  <si>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</si>
  <si>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</si>
  <si>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</si>
  <si>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</si>
  <si>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</si>
  <si>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</si>
  <si>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</si>
  <si>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</si>
  <si>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</si>
  <si>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</si>
  <si>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</si>
  <si>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</si>
  <si>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</si>
  <si>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</si>
  <si>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</si>
  <si>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</si>
  <si>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</si>
  <si>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</si>
  <si>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</si>
  <si>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</si>
  <si>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</si>
  <si>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</si>
  <si>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</si>
  <si>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</si>
  <si>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</si>
  <si>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</si>
  <si>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</si>
  <si>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</si>
  <si>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</si>
  <si>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</si>
  <si>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</si>
  <si>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</si>
  <si>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</si>
  <si>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</si>
  <si>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</si>
  <si>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</si>
  <si>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</si>
  <si>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</si>
  <si>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</si>
  <si>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</si>
  <si>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</si>
  <si>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</si>
  <si>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</si>
  <si>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</si>
  <si>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</si>
  <si>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</si>
  <si>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</si>
  <si>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</si>
  <si>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</si>
  <si>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</si>
  <si>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</si>
  <si>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</si>
  <si>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</si>
  <si>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</si>
  <si>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</si>
  <si>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</si>
  <si>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</si>
  <si>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</si>
  <si>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</si>
  <si>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</si>
  <si>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</si>
  <si>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</si>
  <si>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</si>
  <si>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</si>
  <si>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</si>
  <si>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</si>
  <si>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</si>
  <si>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</si>
  <si>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</si>
  <si>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</si>
  <si>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</si>
  <si>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</si>
  <si>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</si>
  <si>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</si>
  <si>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</si>
  <si>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</si>
  <si>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</si>
  <si>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</si>
  <si>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</si>
  <si>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</si>
  <si>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</si>
  <si>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</si>
  <si>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</si>
  <si>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</si>
  <si>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</si>
  <si>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</si>
  <si>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</si>
  <si>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</si>
  <si>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</si>
  <si>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</si>
  <si>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</si>
  <si>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</si>
  <si>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</si>
  <si>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</si>
  <si>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</si>
  <si>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</si>
  <si>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</si>
  <si>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</si>
  <si>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</si>
  <si>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</si>
  <si>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</si>
  <si>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</si>
  <si>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</si>
  <si>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</si>
  <si>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</si>
  <si>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</si>
  <si>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</si>
  <si>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</si>
  <si>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</si>
  <si>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</si>
  <si>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</si>
  <si>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</si>
  <si>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</si>
  <si>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</si>
  <si>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</si>
  <si>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</si>
  <si>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</si>
  <si>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</si>
  <si>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</si>
  <si>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</si>
  <si>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</si>
  <si>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</si>
  <si>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</si>
  <si>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</si>
  <si>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</si>
  <si>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</si>
  <si>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</si>
  <si>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</si>
  <si>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</si>
  <si>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</si>
  <si>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</si>
  <si>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</si>
  <si>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</si>
  <si>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</si>
  <si>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</si>
  <si>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</si>
  <si>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</si>
  <si>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</si>
  <si>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</si>
  <si>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</si>
  <si>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</si>
  <si>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</si>
  <si>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</si>
  <si>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</si>
  <si>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</si>
  <si>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</si>
  <si>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</si>
  <si>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</si>
  <si>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</si>
  <si>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</si>
  <si>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</si>
  <si>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</si>
  <si>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</si>
  <si>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</si>
  <si>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</si>
  <si>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</si>
  <si>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</si>
  <si>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</si>
  <si>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</si>
  <si>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</si>
  <si>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</si>
  <si>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</si>
  <si>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</si>
  <si>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</si>
  <si>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</si>
  <si>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</si>
  <si>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</si>
  <si>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</si>
  <si>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</si>
  <si>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</si>
  <si>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</si>
  <si>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</si>
  <si>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</si>
  <si>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</si>
  <si>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</si>
  <si>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</si>
  <si>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</si>
  <si>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</si>
  <si>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</si>
  <si>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</si>
  <si>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</si>
  <si>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</si>
  <si>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</si>
  <si>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</si>
  <si>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</si>
  <si>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</si>
  <si>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</si>
  <si>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</si>
  <si>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</si>
  <si>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</si>
  <si>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</si>
  <si>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</si>
  <si>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</si>
  <si>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</si>
  <si>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</si>
  <si>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</si>
  <si>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</si>
  <si>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</si>
  <si>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</si>
  <si>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</si>
  <si>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</si>
  <si>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</si>
  <si>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</si>
  <si>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</si>
  <si>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</si>
  <si>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</si>
  <si>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</si>
  <si>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</si>
  <si>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</si>
  <si>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</si>
  <si>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</si>
  <si>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</si>
  <si>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</si>
  <si>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</si>
  <si>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</si>
  <si>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</si>
  <si>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</si>
  <si>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</si>
  <si>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</si>
  <si>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</si>
  <si>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</si>
  <si>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</si>
  <si>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</si>
  <si>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</si>
  <si>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</si>
  <si>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</si>
  <si>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</si>
  <si>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</si>
  <si>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</si>
  <si>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</si>
  <si>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</si>
  <si>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</si>
  <si>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</si>
  <si>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</si>
  <si>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</si>
  <si>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</si>
  <si>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</si>
  <si>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</si>
  <si>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</si>
  <si>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</si>
  <si>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</si>
  <si>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</si>
  <si>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</si>
  <si>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</si>
  <si>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</si>
  <si>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</si>
  <si>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</si>
  <si>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</si>
  <si>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</si>
  <si>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</si>
  <si>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</si>
  <si>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</si>
  <si>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</si>
  <si>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</si>
  <si>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</si>
  <si>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</si>
  <si>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</si>
  <si>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</si>
  <si>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</si>
  <si>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</si>
  <si>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</si>
  <si>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</si>
  <si>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</si>
  <si>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</si>
  <si>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</si>
  <si>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</si>
  <si>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</si>
  <si>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</si>
  <si>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</si>
  <si>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</si>
  <si>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</si>
  <si>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</si>
  <si>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</si>
  <si>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</si>
  <si>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</si>
  <si>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</si>
  <si>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</si>
  <si>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</si>
  <si>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</si>
  <si>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</si>
  <si>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</si>
  <si>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</si>
  <si>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</si>
  <si>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</si>
  <si>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</si>
  <si>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</si>
  <si>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</si>
  <si>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</si>
  <si>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</si>
  <si>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</si>
  <si>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</si>
  <si>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</si>
  <si>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</si>
  <si>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</si>
  <si>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</si>
  <si>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</si>
  <si>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</si>
  <si>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</si>
  <si>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</si>
  <si>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</si>
  <si>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</si>
  <si>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</si>
  <si>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</si>
  <si>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</si>
  <si>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</si>
  <si>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</si>
  <si>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</si>
  <si>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</si>
  <si>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</si>
  <si>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</si>
  <si>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</si>
  <si>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</si>
  <si>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</si>
  <si>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</si>
  <si>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</si>
  <si>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</si>
  <si>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</si>
  <si>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</si>
  <si>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</si>
  <si>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</si>
  <si>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</si>
  <si>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</si>
  <si>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</si>
  <si>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</si>
  <si>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</si>
  <si>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</si>
  <si>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</si>
  <si>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</si>
  <si>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</si>
  <si>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</si>
  <si>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</si>
  <si>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</si>
  <si>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</si>
  <si>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</si>
  <si>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</si>
  <si>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</si>
  <si>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</si>
  <si>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</si>
  <si>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</si>
  <si>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</si>
  <si>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</si>
  <si>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</si>
  <si>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</si>
  <si>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</si>
  <si>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</si>
  <si>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</si>
  <si>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</si>
  <si>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</si>
  <si>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</si>
  <si>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</si>
  <si>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</si>
  <si>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</si>
  <si>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</si>
  <si>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</si>
  <si>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</si>
  <si>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</si>
  <si>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</si>
  <si>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</si>
  <si>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</si>
  <si>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</si>
  <si>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</si>
  <si>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</si>
  <si>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</si>
  <si>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</si>
  <si>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</si>
  <si>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</si>
  <si>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</si>
  <si>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</si>
  <si>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</si>
  <si>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</si>
  <si>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</si>
  <si>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</si>
  <si>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</si>
  <si>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</si>
  <si>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</si>
  <si>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</si>
  <si>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</si>
  <si>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</si>
  <si>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</si>
  <si>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</si>
  <si>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</si>
  <si>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</si>
  <si>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</si>
  <si>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</si>
  <si>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</si>
  <si>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</si>
  <si>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</si>
  <si>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</si>
  <si>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</si>
  <si>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</si>
  <si>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</si>
  <si>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</si>
  <si>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</si>
  <si>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</si>
  <si>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</si>
  <si>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</si>
  <si>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</si>
  <si>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</si>
  <si>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</si>
  <si>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</si>
  <si>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</si>
  <si>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</si>
  <si>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</si>
  <si>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</si>
  <si>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</si>
  <si>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</si>
  <si>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</si>
  <si>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</si>
  <si>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</si>
  <si>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</si>
  <si>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</si>
  <si>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</si>
  <si>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</si>
  <si>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</si>
  <si>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</si>
  <si>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</si>
  <si>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</si>
  <si>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</si>
  <si>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</si>
  <si>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</si>
  <si>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</si>
  <si>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</si>
  <si>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</si>
  <si>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</si>
  <si>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</si>
  <si>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</si>
  <si>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</si>
  <si>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</si>
  <si>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</si>
  <si>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</si>
  <si>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</si>
  <si>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</si>
  <si>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</si>
  <si>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</si>
  <si>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</si>
  <si>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</si>
  <si>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</si>
  <si>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</si>
  <si>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</si>
  <si>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</si>
  <si>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</si>
  <si>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</si>
  <si>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</si>
  <si>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</si>
  <si>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</si>
  <si>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</si>
  <si>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</si>
  <si>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</si>
  <si>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</si>
  <si>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</si>
  <si>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</si>
  <si>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</si>
  <si>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</si>
  <si>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</si>
  <si>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</si>
  <si>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</si>
  <si>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</si>
  <si>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</si>
  <si>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</si>
  <si>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</si>
  <si>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</si>
  <si>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</si>
  <si>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</si>
  <si>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</si>
  <si>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</si>
  <si>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</si>
  <si>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</si>
  <si>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</si>
  <si>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</si>
  <si>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</si>
  <si>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</si>
  <si>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</si>
  <si>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</si>
  <si>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</si>
  <si>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</si>
  <si>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</si>
  <si>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</si>
  <si>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</si>
  <si>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</si>
  <si>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</si>
  <si>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</si>
  <si>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</si>
  <si>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</si>
  <si>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</si>
  <si>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</si>
  <si>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</si>
  <si>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</si>
  <si>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</si>
  <si>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</si>
  <si>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</si>
  <si>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</si>
  <si>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</si>
  <si>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</si>
  <si>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</si>
  <si>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</si>
  <si>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</si>
  <si>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</si>
  <si>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</si>
  <si>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</si>
  <si>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</si>
  <si>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</si>
  <si>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</si>
  <si>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</si>
  <si>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</si>
  <si>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</si>
  <si>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</si>
  <si>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</si>
  <si>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</si>
  <si>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</si>
  <si>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</si>
  <si>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</si>
  <si>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</si>
  <si>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</si>
  <si>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</si>
  <si>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</si>
  <si>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</si>
  <si>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</si>
  <si>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</si>
  <si>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</si>
  <si>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</si>
  <si>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</si>
  <si>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</si>
  <si>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</si>
  <si>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</si>
  <si>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</si>
  <si>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</si>
  <si>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</si>
  <si>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</si>
  <si>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</si>
  <si>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</si>
  <si>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</si>
  <si>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</si>
  <si>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</si>
  <si>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</si>
  <si>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</si>
  <si>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</si>
  <si>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</si>
  <si>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</si>
  <si>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</si>
  <si>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</si>
  <si>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</si>
  <si>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</si>
  <si>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</si>
  <si>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</si>
  <si>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</si>
  <si>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</si>
  <si>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</si>
  <si>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</si>
  <si>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</si>
  <si>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</si>
  <si>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</si>
  <si>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</si>
  <si>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</si>
  <si>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</si>
  <si>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</si>
  <si>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</si>
  <si>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</si>
  <si>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</si>
  <si>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</si>
  <si>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</si>
  <si>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</si>
  <si>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</si>
  <si>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</si>
  <si>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</si>
  <si>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</si>
  <si>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</si>
  <si>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</si>
  <si>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</si>
  <si>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</si>
  <si>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</si>
  <si>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</si>
  <si>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</si>
  <si>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</si>
  <si>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</si>
  <si>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</si>
  <si>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</si>
  <si>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</si>
  <si>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</si>
  <si>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</si>
  <si>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</si>
  <si>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</si>
  <si>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</si>
  <si>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</si>
  <si>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</si>
  <si>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</si>
  <si>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</si>
  <si>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</si>
  <si>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</si>
  <si>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</si>
  <si>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</si>
  <si>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</si>
  <si>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</si>
  <si>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</si>
  <si>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</si>
  <si>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</si>
  <si>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</si>
  <si>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</si>
  <si>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</si>
  <si>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</si>
  <si>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</si>
  <si>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</si>
  <si>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</si>
  <si>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</si>
  <si>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</si>
  <si>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</si>
  <si>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</si>
  <si>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</si>
  <si>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</si>
  <si>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</si>
  <si>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</si>
  <si>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</si>
  <si>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</si>
  <si>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</si>
  <si>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</si>
  <si>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</si>
  <si>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</si>
  <si>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</si>
  <si>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</si>
  <si>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</si>
  <si>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</si>
  <si>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</si>
  <si>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</si>
  <si>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</si>
  <si>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</si>
  <si>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</si>
  <si>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</si>
  <si>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</si>
  <si>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</si>
  <si>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</si>
  <si>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</si>
  <si>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</si>
  <si>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</si>
  <si>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</si>
  <si>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</si>
  <si>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</si>
  <si>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</si>
  <si>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</si>
  <si>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</si>
  <si>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</si>
  <si>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</si>
  <si>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</si>
  <si>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</si>
  <si>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</si>
  <si>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</si>
  <si>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</si>
  <si>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</si>
  <si>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</si>
  <si>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</si>
  <si>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</si>
  <si>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</si>
  <si>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</si>
  <si>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</si>
  <si>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</si>
  <si>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</si>
  <si>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</si>
  <si>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</si>
  <si>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</si>
  <si>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</si>
  <si>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</si>
  <si>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</si>
  <si>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</si>
  <si>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</si>
  <si>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</si>
  <si>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</si>
  <si>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</si>
  <si>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</si>
  <si>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</si>
  <si>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</si>
  <si>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</si>
  <si>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</si>
  <si>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</si>
  <si>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</si>
  <si>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</si>
  <si>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</si>
  <si>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</si>
  <si>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</si>
  <si>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</si>
  <si>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</si>
  <si>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</si>
  <si>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</si>
  <si>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</si>
  <si>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</si>
  <si>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</si>
  <si>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</si>
  <si>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</si>
  <si>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</si>
  <si>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</si>
  <si>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</si>
  <si>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</si>
  <si>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</si>
  <si>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</si>
  <si>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</si>
  <si>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</si>
  <si>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</si>
  <si>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</si>
  <si>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</si>
  <si>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</si>
  <si>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</si>
  <si>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</si>
  <si>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</si>
  <si>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</si>
  <si>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</si>
  <si>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</si>
  <si>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</si>
  <si>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</si>
  <si>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</si>
  <si>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</si>
  <si>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</si>
  <si>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</si>
  <si>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</si>
  <si>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</si>
  <si>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</si>
  <si>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</si>
  <si>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</si>
  <si>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</si>
  <si>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</si>
  <si>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</si>
  <si>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</si>
  <si>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</si>
  <si>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</si>
  <si>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</si>
  <si>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</si>
  <si>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</si>
  <si>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</si>
  <si>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</si>
  <si>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</si>
  <si>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</si>
  <si>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</si>
  <si>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</si>
  <si>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</si>
  <si>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</si>
  <si>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</si>
  <si>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</si>
  <si>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</si>
  <si>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</si>
  <si>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</si>
  <si>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</si>
  <si>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</si>
  <si>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</si>
  <si>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</si>
  <si>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</si>
  <si>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</si>
  <si>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</si>
  <si>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</si>
  <si>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</si>
  <si>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</si>
  <si>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</si>
  <si>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</si>
  <si>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</si>
  <si>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</si>
  <si>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</si>
  <si>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</si>
  <si>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</si>
  <si>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</si>
  <si>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</si>
  <si>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</si>
  <si>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</si>
  <si>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</si>
  <si>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</si>
  <si>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</si>
  <si>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</si>
  <si>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</si>
  <si>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</si>
  <si>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</si>
  <si>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</si>
  <si>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</si>
  <si>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</si>
  <si>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</si>
  <si>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</si>
  <si>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</si>
  <si>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</si>
  <si>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</si>
  <si>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</si>
  <si>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</si>
  <si>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</si>
  <si>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</si>
  <si>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</si>
  <si>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</si>
  <si>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</si>
  <si>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</si>
  <si>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</si>
  <si>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</si>
  <si>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</si>
  <si>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</si>
  <si>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</si>
  <si>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</si>
  <si>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</si>
  <si>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</si>
  <si>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</si>
  <si>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</si>
  <si>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</si>
  <si>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</si>
  <si>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</si>
  <si>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</si>
  <si>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</si>
  <si>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</si>
  <si>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</si>
  <si>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</si>
  <si>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</si>
  <si>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</si>
  <si>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</si>
  <si>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</si>
  <si>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</si>
  <si>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</si>
  <si>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</si>
  <si>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</si>
  <si>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</si>
  <si>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</si>
  <si>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</si>
  <si>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</si>
  <si>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</si>
  <si>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</si>
  <si>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</si>
  <si>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</si>
  <si>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</si>
  <si>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</si>
  <si>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</si>
  <si>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</si>
  <si>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</si>
  <si>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</si>
  <si>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</si>
  <si>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</si>
  <si>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</si>
  <si>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</si>
  <si>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</si>
  <si>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</si>
  <si>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</si>
  <si>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</si>
  <si>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</si>
  <si>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</si>
  <si>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</si>
  <si>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</si>
  <si>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</si>
  <si>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</si>
  <si>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</si>
  <si>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</si>
  <si>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</si>
  <si>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</si>
  <si>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</si>
  <si>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</si>
  <si>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</si>
  <si>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</si>
  <si>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</si>
  <si>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</si>
  <si>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</si>
  <si>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</si>
  <si>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</si>
  <si>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</si>
  <si>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</si>
  <si>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</si>
  <si>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</si>
  <si>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</si>
  <si>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</si>
  <si>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</si>
  <si>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</si>
  <si>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</si>
  <si>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</si>
  <si>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</si>
  <si>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</si>
  <si>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</si>
  <si>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</si>
  <si>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</si>
  <si>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</si>
  <si>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</si>
  <si>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</si>
  <si>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</si>
  <si>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</si>
  <si>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</si>
  <si>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</si>
  <si>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</si>
  <si>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</si>
  <si>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</si>
  <si>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</si>
  <si>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</si>
  <si>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</si>
  <si>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</si>
  <si>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</si>
  <si>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</si>
  <si>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</si>
  <si>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</si>
  <si>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</si>
  <si>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</si>
  <si>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</si>
  <si>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</si>
  <si>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</si>
  <si>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</si>
  <si>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</si>
  <si>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</si>
  <si>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</si>
  <si>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</si>
  <si>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</si>
  <si>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</si>
  <si>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</si>
  <si>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</si>
  <si>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</si>
  <si>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</si>
  <si>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</si>
  <si>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</si>
  <si>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</si>
  <si>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</si>
  <si>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</si>
  <si>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</si>
  <si>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</si>
  <si>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</si>
  <si>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</si>
  <si>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</si>
  <si>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</si>
  <si>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</si>
  <si>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</si>
  <si>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</si>
  <si>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</si>
  <si>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</si>
  <si>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</si>
  <si>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</si>
  <si>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</si>
  <si>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</si>
  <si>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</si>
  <si>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</si>
  <si>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</si>
  <si>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</si>
  <si>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</si>
  <si>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</si>
  <si>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</si>
  <si>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</si>
  <si>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</si>
  <si>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</si>
  <si>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</si>
  <si>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</si>
  <si>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</si>
  <si>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</si>
  <si>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</si>
  <si>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</si>
  <si>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</si>
  <si>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</si>
  <si>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</si>
  <si>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</si>
  <si>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</si>
  <si>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</si>
  <si>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</si>
  <si>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</si>
  <si>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</si>
  <si>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</si>
  <si>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</si>
  <si>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</si>
  <si>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</si>
  <si>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</si>
  <si>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</si>
  <si>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</si>
  <si>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</si>
  <si>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</si>
  <si>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</si>
  <si>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</si>
  <si>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</si>
  <si>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</si>
  <si>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</si>
  <si>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</si>
  <si>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</si>
  <si>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</si>
  <si>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</si>
  <si>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</si>
  <si>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</si>
  <si>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</si>
  <si>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</si>
  <si>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</si>
  <si>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</si>
  <si>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</si>
  <si>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</si>
  <si>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</si>
  <si>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</si>
  <si>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</si>
  <si>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</si>
  <si>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</si>
  <si>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</si>
  <si>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</si>
  <si>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</si>
  <si>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</si>
  <si>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</si>
  <si>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</si>
  <si>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</si>
  <si>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</si>
  <si>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</si>
  <si>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</si>
  <si>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</si>
  <si>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</si>
  <si>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</si>
  <si>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</si>
  <si>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</si>
  <si>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</si>
  <si>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</si>
  <si>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</si>
  <si>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</si>
  <si>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</si>
  <si>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</si>
  <si>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</si>
  <si>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</si>
  <si>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</si>
  <si>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</si>
  <si>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</si>
  <si>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</si>
  <si>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</si>
  <si>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</si>
  <si>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</si>
  <si>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</si>
  <si>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</si>
  <si>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</si>
  <si>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</si>
  <si>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</si>
  <si>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</si>
  <si>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</si>
  <si>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</si>
  <si>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</si>
  <si>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</si>
  <si>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</si>
  <si>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</si>
  <si>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</si>
  <si>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</si>
  <si>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</si>
  <si>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</si>
  <si>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</si>
  <si>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</si>
  <si>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</si>
  <si>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</si>
  <si>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</si>
  <si>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</si>
  <si>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</si>
  <si>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</si>
  <si>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</si>
  <si>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</si>
  <si>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</si>
  <si>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</si>
  <si>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</si>
  <si>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</si>
  <si>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</si>
  <si>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</si>
  <si>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</si>
  <si>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</si>
  <si>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</si>
  <si>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</si>
  <si>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</si>
  <si>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</si>
  <si>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</si>
  <si>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</si>
  <si>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</si>
  <si>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</si>
  <si>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</si>
  <si>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</si>
  <si>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</si>
  <si>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</si>
  <si>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</si>
  <si>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</si>
  <si>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</si>
  <si>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</si>
  <si>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</si>
  <si>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</si>
  <si>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</si>
  <si>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</si>
  <si>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</si>
  <si>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</si>
  <si>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</si>
  <si>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</si>
  <si>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</si>
  <si>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</si>
  <si>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</si>
  <si>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</si>
  <si>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</si>
  <si>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</si>
  <si>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</si>
  <si>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</si>
  <si>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</si>
  <si>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</si>
  <si>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</si>
  <si>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</si>
  <si>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</si>
  <si>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</si>
  <si>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</si>
  <si>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</si>
  <si>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</si>
  <si>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</si>
  <si>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</si>
  <si>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</si>
  <si>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</si>
  <si>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</si>
  <si>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</si>
  <si>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</si>
  <si>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</si>
  <si>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</si>
  <si>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</si>
  <si>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</si>
  <si>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</si>
  <si>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</si>
  <si>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</si>
  <si>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</si>
  <si>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</si>
  <si>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</si>
  <si>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</si>
  <si>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</si>
  <si>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</si>
  <si>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</si>
  <si>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</si>
  <si>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</si>
  <si>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</si>
  <si>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</si>
  <si>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</si>
  <si>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</si>
  <si>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</si>
  <si>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</si>
  <si>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</si>
  <si>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</si>
  <si>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</si>
  <si>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</si>
  <si>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</si>
  <si>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</si>
  <si>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</si>
  <si>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</si>
  <si>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</si>
  <si>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</si>
  <si>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</si>
  <si>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</si>
  <si>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</si>
  <si>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</si>
  <si>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</si>
  <si>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</si>
  <si>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</si>
  <si>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</si>
  <si>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</si>
  <si>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</si>
  <si>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</si>
  <si>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</si>
  <si>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</si>
  <si>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</si>
  <si>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</si>
  <si>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</si>
  <si>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</si>
  <si>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</si>
  <si>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</si>
  <si>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</si>
  <si>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</si>
  <si>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</si>
  <si>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</si>
  <si>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</si>
  <si>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</si>
  <si>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</si>
  <si>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</si>
  <si>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</si>
  <si>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</si>
  <si>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</si>
  <si>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</si>
  <si>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</si>
  <si>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</si>
  <si>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</si>
  <si>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</si>
  <si>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</si>
  <si>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</si>
  <si>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</si>
  <si>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</si>
  <si>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</si>
  <si>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</si>
  <si>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</si>
  <si>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</si>
  <si>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</si>
  <si>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</si>
  <si>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</si>
  <si>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</si>
  <si>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</si>
  <si>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</si>
  <si>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</si>
  <si>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</si>
  <si>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</si>
  <si>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</si>
  <si>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</si>
  <si>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</si>
  <si>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</si>
  <si>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</si>
  <si>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</si>
  <si>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</si>
  <si>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</si>
  <si>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</si>
  <si>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</si>
  <si>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</si>
  <si>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</si>
  <si>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</si>
  <si>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</si>
  <si>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</si>
  <si>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</si>
  <si>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</si>
  <si>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</si>
  <si>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</si>
  <si>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</si>
  <si>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</si>
  <si>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</si>
  <si>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</si>
  <si>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</si>
  <si>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</si>
  <si>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</si>
  <si>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</si>
  <si>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</si>
  <si>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</si>
  <si>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</si>
  <si>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</si>
  <si>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</si>
  <si>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</si>
  <si>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</si>
  <si>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</si>
  <si>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</si>
  <si>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</si>
  <si>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</si>
  <si>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</si>
  <si>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</si>
  <si>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</si>
  <si>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</si>
  <si>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</si>
  <si>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</si>
  <si>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</si>
  <si>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</si>
  <si>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</si>
  <si>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</si>
  <si>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</si>
  <si>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</si>
  <si>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</si>
  <si>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</si>
  <si>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</si>
  <si>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</si>
  <si>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</si>
  <si>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</si>
  <si>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</si>
  <si>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</si>
  <si>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</si>
  <si>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</si>
  <si>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</si>
  <si>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</si>
  <si>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</si>
  <si>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</si>
  <si>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</si>
  <si>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</si>
  <si>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</si>
  <si>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</si>
  <si>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</si>
  <si>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</si>
  <si>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</si>
  <si>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</si>
  <si>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</si>
  <si>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</si>
  <si>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</si>
  <si>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</si>
  <si>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</si>
  <si>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</si>
  <si>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</si>
  <si>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</si>
  <si>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</si>
  <si>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</si>
  <si>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</si>
  <si>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</si>
  <si>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</si>
  <si>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</si>
  <si>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</si>
  <si>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</si>
  <si>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</si>
  <si>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</si>
  <si>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</si>
  <si>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</si>
  <si>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</si>
  <si>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</si>
  <si>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</si>
  <si>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</si>
  <si>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</si>
  <si>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</si>
  <si>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</si>
  <si>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</si>
  <si>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</si>
  <si>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</si>
  <si>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</si>
  <si>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</si>
  <si>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</si>
  <si>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</si>
  <si>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</si>
  <si>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</si>
  <si>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</si>
  <si>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</si>
  <si>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</si>
  <si>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</si>
  <si>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</si>
  <si>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</si>
  <si>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</si>
  <si>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</si>
  <si>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</si>
  <si>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</si>
  <si>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</si>
  <si>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</si>
  <si>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</si>
  <si>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</si>
  <si>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</si>
  <si>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</si>
  <si>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</si>
  <si>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</si>
  <si>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</si>
  <si>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</si>
  <si>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</si>
  <si>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</si>
  <si>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</si>
  <si>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</si>
  <si>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</si>
  <si>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</si>
  <si>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</si>
  <si>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</si>
  <si>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</si>
  <si>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</si>
  <si>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</si>
  <si>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</si>
  <si>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</si>
  <si>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</si>
  <si>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</si>
  <si>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</si>
  <si>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</si>
  <si>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</si>
  <si>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</si>
  <si>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</si>
  <si>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</si>
  <si>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</si>
  <si>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</si>
  <si>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</si>
  <si>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</si>
  <si>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</si>
  <si>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</si>
  <si>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</si>
  <si>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</si>
  <si>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</si>
  <si>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</si>
  <si>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</si>
  <si>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</si>
  <si>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</si>
  <si>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</si>
  <si>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</si>
  <si>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</si>
  <si>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</si>
  <si>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</si>
  <si>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</si>
  <si>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</si>
  <si>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</si>
  <si>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</si>
  <si>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</si>
  <si>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</si>
  <si>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</si>
  <si>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</si>
  <si>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</si>
  <si>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</si>
  <si>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</si>
  <si>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</si>
  <si>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</si>
  <si>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</si>
  <si>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</si>
  <si>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</si>
  <si>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</si>
  <si>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</si>
  <si>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</si>
  <si>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</si>
  <si>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</si>
  <si>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</si>
  <si>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</si>
  <si>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</si>
  <si>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</si>
  <si>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</si>
  <si>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</si>
  <si>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</si>
  <si>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</si>
  <si>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</si>
  <si>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</si>
  <si>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</si>
  <si>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</si>
  <si>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</si>
  <si>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</si>
  <si>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</si>
  <si>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</si>
  <si>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</si>
  <si>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</si>
  <si>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</si>
  <si>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</si>
  <si>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</si>
  <si>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</si>
  <si>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</si>
  <si>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</si>
  <si>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</si>
  <si>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</si>
  <si>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</si>
  <si>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</si>
  <si>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</si>
  <si>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</si>
  <si>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</si>
  <si>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</si>
  <si>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</si>
  <si>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</si>
  <si>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</si>
  <si>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</si>
  <si>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</si>
  <si>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</si>
  <si>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</si>
  <si>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</si>
  <si>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</si>
  <si>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</si>
  <si>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</si>
  <si>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</si>
  <si>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</si>
  <si>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</si>
  <si>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</si>
  <si>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</si>
  <si>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</si>
  <si>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</si>
  <si>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</si>
  <si>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</si>
  <si>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</si>
  <si>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</si>
  <si>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</si>
  <si>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</si>
  <si>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</si>
  <si>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</si>
  <si>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</si>
  <si>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</si>
  <si>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</si>
  <si>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</si>
  <si>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</si>
  <si>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</si>
  <si>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</si>
  <si>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</si>
  <si>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</si>
  <si>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</si>
  <si>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</si>
  <si>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</si>
  <si>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</si>
  <si>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</si>
  <si>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</si>
  <si>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</si>
  <si>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</si>
  <si>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</si>
  <si>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</si>
  <si>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</si>
  <si>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</si>
  <si>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</si>
  <si>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</si>
  <si>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</si>
  <si>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</si>
  <si>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</si>
  <si>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</si>
  <si>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</si>
  <si>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</si>
  <si>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</si>
  <si>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</si>
  <si>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</si>
  <si>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</si>
  <si>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</si>
  <si>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</si>
  <si>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</si>
  <si>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</si>
  <si>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</si>
  <si>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</si>
  <si>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</si>
  <si>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</si>
  <si>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</si>
  <si>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</si>
  <si>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</si>
  <si>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</si>
  <si>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</si>
  <si>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</si>
  <si>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</si>
  <si>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</si>
  <si>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</si>
  <si>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</si>
  <si>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</si>
  <si>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</si>
  <si>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</si>
  <si>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</si>
  <si>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</si>
  <si>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</si>
  <si>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</si>
  <si>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</si>
  <si>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</si>
  <si>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</si>
  <si>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</si>
  <si>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</si>
  <si>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</si>
  <si>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</si>
  <si>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</si>
  <si>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</si>
  <si>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</si>
  <si>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</si>
  <si>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</si>
  <si>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</si>
  <si>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</si>
  <si>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</si>
  <si>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</si>
  <si>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</si>
  <si>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</si>
  <si>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</si>
  <si>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</si>
  <si>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</si>
  <si>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</si>
  <si>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</si>
  <si>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</si>
  <si>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</si>
  <si>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</si>
  <si>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</si>
  <si>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</si>
  <si>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</si>
  <si>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</si>
  <si>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</si>
  <si>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</si>
  <si>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</si>
  <si>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</si>
  <si>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</si>
  <si>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</si>
  <si>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</si>
  <si>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</si>
  <si>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</si>
  <si>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</si>
  <si>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</si>
  <si>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</si>
  <si>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</si>
  <si>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</si>
  <si>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</si>
  <si>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</si>
  <si>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</si>
  <si>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</si>
  <si>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</si>
  <si>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</si>
  <si>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</si>
  <si>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</si>
  <si>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</si>
  <si>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</si>
  <si>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</si>
  <si>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</si>
  <si>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</si>
  <si>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</si>
  <si>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</si>
  <si>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</si>
  <si>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</si>
  <si>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</si>
  <si>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</si>
  <si>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</si>
  <si>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</si>
  <si>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</si>
  <si>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</si>
  <si>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</si>
  <si>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</si>
  <si>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</si>
  <si>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</si>
  <si>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</si>
  <si>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</si>
  <si>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</si>
  <si>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</si>
  <si>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</si>
  <si>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</si>
  <si>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</si>
  <si>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</si>
  <si>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</si>
  <si>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</si>
  <si>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</si>
  <si>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</si>
  <si>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</si>
  <si>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</si>
  <si>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</si>
  <si>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</si>
  <si>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</si>
  <si>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</si>
  <si>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</si>
  <si>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</si>
  <si>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</si>
  <si>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</si>
  <si>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</si>
  <si>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</si>
  <si>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</si>
  <si>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</si>
  <si>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</si>
  <si>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</si>
  <si>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</si>
  <si>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</si>
  <si>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</si>
  <si>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</si>
  <si>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</si>
  <si>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</si>
  <si>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</si>
  <si>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</si>
  <si>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</si>
  <si>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</si>
  <si>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</si>
  <si>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</si>
  <si>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</si>
  <si>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</si>
  <si>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</si>
  <si>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</si>
  <si>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</si>
  <si>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</si>
  <si>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</si>
  <si>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</si>
  <si>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</si>
  <si>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</si>
  <si>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</si>
  <si>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</si>
  <si>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</si>
  <si>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</si>
  <si>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</si>
  <si>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</si>
  <si>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</si>
  <si>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</si>
  <si>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</si>
  <si>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</si>
  <si>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</si>
  <si>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</si>
  <si>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</si>
  <si>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</si>
  <si>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</si>
  <si>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</si>
  <si>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</si>
  <si>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</si>
  <si>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</si>
  <si>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</si>
  <si>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</si>
  <si>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</si>
  <si>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</si>
  <si>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</si>
  <si>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</si>
  <si>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</si>
  <si>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</si>
  <si>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</si>
  <si>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</si>
  <si>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</si>
  <si>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</si>
  <si>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</si>
  <si>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</si>
  <si>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</si>
  <si>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</si>
  <si>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</si>
  <si>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</si>
  <si>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</si>
  <si>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</si>
  <si>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</si>
  <si>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</si>
  <si>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</si>
  <si>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</si>
  <si>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</si>
  <si>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</si>
  <si>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</si>
  <si>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</si>
  <si>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</si>
  <si>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</si>
  <si>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</si>
  <si>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</si>
  <si>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</si>
  <si>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</si>
  <si>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</si>
  <si>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</si>
  <si>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</si>
  <si>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</si>
  <si>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</si>
  <si>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</si>
  <si>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</si>
  <si>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</si>
  <si>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</si>
  <si>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</si>
  <si>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</si>
  <si>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</si>
  <si>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</si>
  <si>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</si>
  <si>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</si>
  <si>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</si>
  <si>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</si>
  <si>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</si>
  <si>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</si>
  <si>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</si>
  <si>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</si>
  <si>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</si>
  <si>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</si>
  <si>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</si>
  <si>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</si>
  <si>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</si>
  <si>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</si>
  <si>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</si>
  <si>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</si>
  <si>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</si>
  <si>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</si>
  <si>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</si>
  <si>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</si>
  <si>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</si>
  <si>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</si>
  <si>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</si>
  <si>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</si>
  <si>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</si>
  <si>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</si>
  <si>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</si>
  <si>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</si>
  <si>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</si>
  <si>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</si>
  <si>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</si>
  <si>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</si>
  <si>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</si>
  <si>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</si>
  <si>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</si>
  <si>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</si>
  <si>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</si>
  <si>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</si>
  <si>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</si>
  <si>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</si>
  <si>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</si>
  <si>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</si>
  <si>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</si>
  <si>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</si>
  <si>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</si>
  <si>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</si>
  <si>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</si>
  <si>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</si>
  <si>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</si>
  <si>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</si>
  <si>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</si>
  <si>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</si>
  <si>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</si>
  <si>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</si>
  <si>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</si>
  <si>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</si>
  <si>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</si>
  <si>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</si>
  <si>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</si>
  <si>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</si>
  <si>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</si>
  <si>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</si>
  <si>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</si>
  <si>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</si>
  <si>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</si>
  <si>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</si>
  <si>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</si>
  <si>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</si>
  <si>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</si>
  <si>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</si>
  <si>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</si>
  <si>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</si>
  <si>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</si>
  <si>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</si>
  <si>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</si>
  <si>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</si>
  <si>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</si>
  <si>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</si>
  <si>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</si>
  <si>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</si>
  <si>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</si>
  <si>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</si>
  <si>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</si>
  <si>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</si>
  <si>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</si>
  <si>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</si>
  <si>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</si>
  <si>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</si>
  <si>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</si>
  <si>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</si>
  <si>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</si>
  <si>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</si>
  <si>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</si>
  <si>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</si>
  <si>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</si>
  <si>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</si>
  <si>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</si>
  <si>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</si>
  <si>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</si>
  <si>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</si>
  <si>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</si>
  <si>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</si>
  <si>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</si>
  <si>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</si>
  <si>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</si>
  <si>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</si>
  <si>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</si>
  <si>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</si>
  <si>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</si>
  <si>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</si>
  <si>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</si>
  <si>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</si>
  <si>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</si>
  <si>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</si>
  <si>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</si>
  <si>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</si>
  <si>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</si>
  <si>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</si>
  <si>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</si>
  <si>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</si>
  <si>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</si>
  <si>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</si>
  <si>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</si>
  <si>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</si>
  <si>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</si>
  <si>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</si>
  <si>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</si>
  <si>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</si>
  <si>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</si>
  <si>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</si>
  <si>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</si>
  <si>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</si>
  <si>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</si>
  <si>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</si>
  <si>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</si>
  <si>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</si>
  <si>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</si>
  <si>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</si>
  <si>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</si>
  <si>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</si>
  <si>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</si>
  <si>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</si>
  <si>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</si>
  <si>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</si>
  <si>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</si>
  <si>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</si>
  <si>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</si>
  <si>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</si>
  <si>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</si>
  <si>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</si>
  <si>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</si>
  <si>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</si>
  <si>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</si>
  <si>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</si>
  <si>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</si>
  <si>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</si>
  <si>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</si>
  <si>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</si>
  <si>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</si>
  <si>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</si>
  <si>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</si>
  <si>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</si>
  <si>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</si>
  <si>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</si>
  <si>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</si>
  <si>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</si>
  <si>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</si>
  <si>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</si>
  <si>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</si>
  <si>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</si>
  <si>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</si>
  <si>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</si>
  <si>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</si>
  <si>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</si>
  <si>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</si>
  <si>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</si>
  <si>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</si>
  <si>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</si>
  <si>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</si>
  <si>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</si>
  <si>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</si>
  <si>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</si>
  <si>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</si>
  <si>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</si>
  <si>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</si>
  <si>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</si>
  <si>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</si>
  <si>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</si>
  <si>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</si>
  <si>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</si>
  <si>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</si>
  <si>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</si>
  <si>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</si>
  <si>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</si>
  <si>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</si>
  <si>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</si>
  <si>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</si>
  <si>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</si>
  <si>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</si>
  <si>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</si>
  <si>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</si>
  <si>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</si>
  <si>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</si>
  <si>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</si>
  <si>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</si>
  <si>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</si>
  <si>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</si>
  <si>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</si>
  <si>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</si>
  <si>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</si>
  <si>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</si>
  <si>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</si>
  <si>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</si>
  <si>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</si>
  <si>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</si>
  <si>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</si>
  <si>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</si>
  <si>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</si>
  <si>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</si>
  <si>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</si>
  <si>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</si>
  <si>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</si>
  <si>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</si>
  <si>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</si>
  <si>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</si>
  <si>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</si>
  <si>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</si>
  <si>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</si>
  <si>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</si>
  <si>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</si>
  <si>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</si>
  <si>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</si>
  <si>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</si>
  <si>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</si>
  <si>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</si>
  <si>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</si>
  <si>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</si>
  <si>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</si>
  <si>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</si>
  <si>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</si>
  <si>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</si>
  <si>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</si>
  <si>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</si>
  <si>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</si>
  <si>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</si>
  <si>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</si>
  <si>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</si>
  <si>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</si>
  <si>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</si>
  <si>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</si>
  <si>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</si>
  <si>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</si>
  <si>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</si>
  <si>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</si>
  <si>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</si>
  <si>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</si>
  <si>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</si>
  <si>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</si>
  <si>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</si>
  <si>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</si>
  <si>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</si>
  <si>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</si>
  <si>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</si>
  <si>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</si>
  <si>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</si>
  <si>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</si>
  <si>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</si>
  <si>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</si>
  <si>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</si>
  <si>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</si>
  <si>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</si>
  <si>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</si>
  <si>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</si>
  <si>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</si>
  <si>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</si>
  <si>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</si>
  <si>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</si>
  <si>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</si>
  <si>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</si>
  <si>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</si>
  <si>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</si>
  <si>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</si>
  <si>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</si>
  <si>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</si>
  <si>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</si>
  <si>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</si>
  <si>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</si>
  <si>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</si>
  <si>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</si>
  <si>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</si>
  <si>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</si>
  <si>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</si>
  <si>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</si>
  <si>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</si>
  <si>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</si>
  <si>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</si>
  <si>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</si>
  <si>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</si>
  <si>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</si>
  <si>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</si>
  <si>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</si>
  <si>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</si>
  <si>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</si>
  <si>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</si>
  <si>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</si>
  <si>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</si>
  <si>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</si>
  <si>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</si>
  <si>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</si>
  <si>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</si>
  <si>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</si>
  <si>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</si>
  <si>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</si>
  <si>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</si>
  <si>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</si>
  <si>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</si>
  <si>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</si>
  <si>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</si>
  <si>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</si>
  <si>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</si>
  <si>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</si>
  <si>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</si>
  <si>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</si>
  <si>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</si>
  <si>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</si>
  <si>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</si>
  <si>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</si>
  <si>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</si>
  <si>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</si>
  <si>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</si>
  <si>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</si>
  <si>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</si>
  <si>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</si>
  <si>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</si>
  <si>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</si>
  <si>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</si>
  <si>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</si>
  <si>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</si>
  <si>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</si>
  <si>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</si>
  <si>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</si>
  <si>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</si>
  <si>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</si>
  <si>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</si>
  <si>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</si>
  <si>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</si>
  <si>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</si>
  <si>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</si>
  <si>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</si>
  <si>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</si>
  <si>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</si>
  <si>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</si>
  <si>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</si>
  <si>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</si>
  <si>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</si>
  <si>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</si>
  <si>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</si>
  <si>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</si>
  <si>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</si>
  <si>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</si>
  <si>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</si>
  <si>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</si>
  <si>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</si>
  <si>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</si>
  <si>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</si>
  <si>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</si>
  <si>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</si>
  <si>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</si>
  <si>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</si>
  <si>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</si>
  <si>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</si>
  <si>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</si>
  <si>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</si>
  <si>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</si>
  <si>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</si>
  <si>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</si>
  <si>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</si>
  <si>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</si>
  <si>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</si>
  <si>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</si>
  <si>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</si>
  <si>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</si>
  <si>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</si>
  <si>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</si>
  <si>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</si>
  <si>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</si>
  <si>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</si>
  <si>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</si>
  <si>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</si>
  <si>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</si>
  <si>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</si>
  <si>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</si>
  <si>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</si>
  <si>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</si>
  <si>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</si>
  <si>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</si>
  <si>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</si>
  <si>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</si>
  <si>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</si>
  <si>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</si>
  <si>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</si>
  <si>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</si>
  <si>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</si>
  <si>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</si>
  <si>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</si>
  <si>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</si>
  <si>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</si>
  <si>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</si>
  <si>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</si>
  <si>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</si>
  <si>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</si>
  <si>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</si>
  <si>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</si>
  <si>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</si>
  <si>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</si>
  <si>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</si>
  <si>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</si>
  <si>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</si>
  <si>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</si>
  <si>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</si>
  <si>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</si>
  <si>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</si>
  <si>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</si>
  <si>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</si>
  <si>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</si>
  <si>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</si>
  <si>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</si>
  <si>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</si>
  <si>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</si>
  <si>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</si>
  <si>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</si>
  <si>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</si>
  <si>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</si>
  <si>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</si>
  <si>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</si>
  <si>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</si>
  <si>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</si>
  <si>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</si>
  <si>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</si>
  <si>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</si>
  <si>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</si>
  <si>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</si>
  <si>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</si>
  <si>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</si>
  <si>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</si>
  <si>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</si>
  <si>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</si>
  <si>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</si>
  <si>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</si>
  <si>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</si>
  <si>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</si>
  <si>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</si>
  <si>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</si>
  <si>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</si>
  <si>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</si>
  <si>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</si>
  <si>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</si>
  <si>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</si>
  <si>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</si>
  <si>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</si>
  <si>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</si>
  <si>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</si>
  <si>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</si>
  <si>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</si>
  <si>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</si>
  <si>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</si>
  <si>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</si>
  <si>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</si>
  <si>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</si>
  <si>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</si>
  <si>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</si>
  <si>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</si>
  <si>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</si>
  <si>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</si>
  <si>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</si>
  <si>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</si>
  <si>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</si>
  <si>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</si>
  <si>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</si>
  <si>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</si>
  <si>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</si>
  <si>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</si>
  <si>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</si>
  <si>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</si>
  <si>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</si>
  <si>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</si>
  <si>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</si>
  <si>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</si>
  <si>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</si>
  <si>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</si>
  <si>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</si>
  <si>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</si>
  <si>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</si>
  <si>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</si>
  <si>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</si>
  <si>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</si>
  <si>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</si>
  <si>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</si>
  <si>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</si>
  <si>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</si>
  <si>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</si>
  <si>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</si>
  <si>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</si>
  <si>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</si>
  <si>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</si>
  <si>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</si>
  <si>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</si>
  <si>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</si>
  <si>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</si>
  <si>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</si>
  <si>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</si>
  <si>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</si>
  <si>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</si>
  <si>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</si>
  <si>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</si>
  <si>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</si>
  <si>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</si>
  <si>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</si>
  <si>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</si>
  <si>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</si>
  <si>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</si>
  <si>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</si>
  <si>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</si>
  <si>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</si>
  <si>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</si>
  <si>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</si>
  <si>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</si>
  <si>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</si>
  <si>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</si>
  <si>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</si>
  <si>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</si>
  <si>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</si>
  <si>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</si>
  <si>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</si>
  <si>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</si>
  <si>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</si>
  <si>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</si>
  <si>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</si>
  <si>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</si>
  <si>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</si>
  <si>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</si>
  <si>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</si>
  <si>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</si>
  <si>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</si>
  <si>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</si>
  <si>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</si>
  <si>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</si>
  <si>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</si>
  <si>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</si>
  <si>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</si>
  <si>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</si>
  <si>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</si>
  <si>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</si>
  <si>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</si>
  <si>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</si>
  <si>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</si>
  <si>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</si>
  <si>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</si>
  <si>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</si>
  <si>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</si>
  <si>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</si>
  <si>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</si>
  <si>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</si>
  <si>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</si>
  <si>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</si>
  <si>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</si>
  <si>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</si>
  <si>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</si>
  <si>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</si>
  <si>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</si>
  <si>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</si>
  <si>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</si>
  <si>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</si>
  <si>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</si>
  <si>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</si>
  <si>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</si>
  <si>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</si>
  <si>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</si>
  <si>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</si>
  <si>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</si>
  <si>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</si>
  <si>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</si>
  <si>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</si>
  <si>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</si>
  <si>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</si>
  <si>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</si>
  <si>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</si>
  <si>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</si>
  <si>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</si>
  <si>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</si>
  <si>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</si>
  <si>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</si>
  <si>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</si>
  <si>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</si>
  <si>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</si>
  <si>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</si>
  <si>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</si>
  <si>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</si>
  <si>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</si>
  <si>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</si>
  <si>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</si>
  <si>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</si>
  <si>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</si>
  <si>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</si>
  <si>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</si>
  <si>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</si>
  <si>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</si>
  <si>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</si>
  <si>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</si>
  <si>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</si>
  <si>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</si>
  <si>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</si>
  <si>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</si>
  <si>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</si>
  <si>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</si>
  <si>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</si>
  <si>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</si>
  <si>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</si>
  <si>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</si>
  <si>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</si>
  <si>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</si>
  <si>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</si>
  <si>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</si>
  <si>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</si>
  <si>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</si>
  <si>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</si>
  <si>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</si>
  <si>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</si>
  <si>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</si>
  <si>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</si>
  <si>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</si>
  <si>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</si>
  <si>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</si>
  <si>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</si>
  <si>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</si>
  <si>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</si>
  <si>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</si>
  <si>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</si>
  <si>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</si>
  <si>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</si>
  <si>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</si>
  <si>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</si>
  <si>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</si>
  <si>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</si>
  <si>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</si>
  <si>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</si>
  <si>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</si>
  <si>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</si>
  <si>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</si>
  <si>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</si>
  <si>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</si>
  <si>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</si>
  <si>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</si>
  <si>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</si>
  <si>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</si>
  <si>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</si>
  <si>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</si>
  <si>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</si>
  <si>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</si>
  <si>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</si>
  <si>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</si>
  <si>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</si>
  <si>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</si>
  <si>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</si>
  <si>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</si>
  <si>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</si>
  <si>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</si>
  <si>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</si>
  <si>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</si>
  <si>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</si>
  <si>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</si>
  <si>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</si>
  <si>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</si>
  <si>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</si>
  <si>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</si>
  <si>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</si>
  <si>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</si>
  <si>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</si>
  <si>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</si>
  <si>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</si>
  <si>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</si>
  <si>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</si>
  <si>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</si>
  <si>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</si>
  <si>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</si>
  <si>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</si>
  <si>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</si>
  <si>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</si>
  <si>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</si>
  <si>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</si>
  <si>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</si>
  <si>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</si>
  <si>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</si>
  <si>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</si>
  <si>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</si>
  <si>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</si>
  <si>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</si>
  <si>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</si>
  <si>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</si>
  <si>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</si>
  <si>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</si>
  <si>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</si>
  <si>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</si>
  <si>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</si>
  <si>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</si>
  <si>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</si>
  <si>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</si>
  <si>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</si>
  <si>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</si>
  <si>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</si>
  <si>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</si>
  <si>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</si>
  <si>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</si>
  <si>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</si>
  <si>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</si>
  <si>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</si>
  <si>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</si>
  <si>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</si>
  <si>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</si>
  <si>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</si>
  <si>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</si>
  <si>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</si>
  <si>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</si>
  <si>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</si>
  <si>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</si>
  <si>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</si>
  <si>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</si>
  <si>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</si>
  <si>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</si>
  <si>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</si>
  <si>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</si>
  <si>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</si>
  <si>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</si>
  <si>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</si>
  <si>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</si>
  <si>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</si>
  <si>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</si>
  <si>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</si>
  <si>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</si>
  <si>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</si>
  <si>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</si>
  <si>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</si>
  <si>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</si>
  <si>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</si>
  <si>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</si>
  <si>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</si>
  <si>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</si>
  <si>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</si>
  <si>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</si>
  <si>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</si>
  <si>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</si>
  <si>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</si>
  <si>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</si>
  <si>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</si>
  <si>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</si>
  <si>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</si>
  <si>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</si>
  <si>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</si>
  <si>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</si>
  <si>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</si>
  <si>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</si>
  <si>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</si>
  <si>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</si>
  <si>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</si>
  <si>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</si>
  <si>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</si>
  <si>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</si>
  <si>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</si>
  <si>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</si>
  <si>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</si>
  <si>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</si>
  <si>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</si>
  <si>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</si>
  <si>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</si>
  <si>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</si>
  <si>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</si>
  <si>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</si>
  <si>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</si>
  <si>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</si>
  <si>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</si>
  <si>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</si>
  <si>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</si>
  <si>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</si>
  <si>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</si>
  <si>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</si>
  <si>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</si>
  <si>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</si>
  <si>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</si>
  <si>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</si>
  <si>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</si>
  <si>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</si>
  <si>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</si>
  <si>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</si>
  <si>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</si>
  <si>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</si>
  <si>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</si>
  <si>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</si>
  <si>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</si>
  <si>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</si>
  <si>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</si>
  <si>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</si>
  <si>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</si>
  <si>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</si>
  <si>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</si>
  <si>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</si>
  <si>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</si>
  <si>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</si>
  <si>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</si>
  <si>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</si>
  <si>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</si>
  <si>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</si>
  <si>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</si>
  <si>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</si>
  <si>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</si>
  <si>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</si>
  <si>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</si>
  <si>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</si>
  <si>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</si>
  <si>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</si>
  <si>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</si>
  <si>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</si>
  <si>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</si>
  <si>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</si>
  <si>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</si>
  <si>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</si>
  <si>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</si>
  <si>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</si>
  <si>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</si>
  <si>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</si>
  <si>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</si>
  <si>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</si>
  <si>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</si>
  <si>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</si>
  <si>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</si>
  <si>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</si>
  <si>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</si>
  <si>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</si>
  <si>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</si>
  <si>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</si>
  <si>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</si>
  <si>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</si>
  <si>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</si>
  <si>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</si>
  <si>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</si>
  <si>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</si>
  <si>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</si>
  <si>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</si>
  <si>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</si>
  <si>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</si>
  <si>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</si>
  <si>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</si>
  <si>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</si>
  <si>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</si>
  <si>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</si>
  <si>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</si>
  <si>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</si>
  <si>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</si>
  <si>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</si>
  <si>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</si>
  <si>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</si>
  <si>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</si>
  <si>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</si>
  <si>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</si>
  <si>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</si>
  <si>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</si>
  <si>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</si>
  <si>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</si>
  <si>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</si>
  <si>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</si>
  <si>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</si>
  <si>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</si>
  <si>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</si>
  <si>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</si>
  <si>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</si>
  <si>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</si>
  <si>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</si>
  <si>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</si>
  <si>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</si>
  <si>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</si>
  <si>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</si>
  <si>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</si>
  <si>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</si>
  <si>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</si>
  <si>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</si>
  <si>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</si>
  <si>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</si>
  <si>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</si>
  <si>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</si>
  <si>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</si>
  <si>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</si>
  <si>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</si>
  <si>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</si>
  <si>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</si>
  <si>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</si>
  <si>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</si>
  <si>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</si>
  <si>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</si>
  <si>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</si>
  <si>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</si>
  <si>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</si>
  <si>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</si>
  <si>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</si>
  <si>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</si>
  <si>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</si>
  <si>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</si>
  <si>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</si>
  <si>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</si>
  <si>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</si>
  <si>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</si>
  <si>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</si>
  <si>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</si>
  <si>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</si>
  <si>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</si>
  <si>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</si>
  <si>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</si>
  <si>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</si>
  <si>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</si>
  <si>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</si>
  <si>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</si>
  <si>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</si>
  <si>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</si>
  <si>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</si>
  <si>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</si>
  <si>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</si>
  <si>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</si>
  <si>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</si>
  <si>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</si>
  <si>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</si>
  <si>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</si>
  <si>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</si>
  <si>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</si>
  <si>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</si>
  <si>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</si>
  <si>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</si>
  <si>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</si>
  <si>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</si>
  <si>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</si>
  <si>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</si>
  <si>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</si>
  <si>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</si>
  <si>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</si>
  <si>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</si>
  <si>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</si>
  <si>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</si>
  <si>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</si>
  <si>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</si>
  <si>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</si>
  <si>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</si>
  <si>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</si>
  <si>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</si>
  <si>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</si>
  <si>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</si>
  <si>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</si>
  <si>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</si>
  <si>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</si>
  <si>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</si>
  <si>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</si>
  <si>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</si>
  <si>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</si>
  <si>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</si>
  <si>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</si>
  <si>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</si>
  <si>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</si>
  <si>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</si>
  <si>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</si>
  <si>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</si>
  <si>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</si>
  <si>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</si>
  <si>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</si>
  <si>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</si>
  <si>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</si>
  <si>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</si>
  <si>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</si>
  <si>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</si>
  <si>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</si>
  <si>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</si>
  <si>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</si>
  <si>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</si>
  <si>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</si>
  <si>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</si>
  <si>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</si>
  <si>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</si>
  <si>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</si>
  <si>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</si>
  <si>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</si>
  <si>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</si>
  <si>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</si>
  <si>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</si>
  <si>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</si>
  <si>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</si>
  <si>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</si>
  <si>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</si>
  <si>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</si>
  <si>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</si>
  <si>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</si>
  <si>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</si>
  <si>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</si>
  <si>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</si>
  <si>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</si>
  <si>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</si>
  <si>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</si>
  <si>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</si>
  <si>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</si>
  <si>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</si>
  <si>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</si>
  <si>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</si>
  <si>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</si>
  <si>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</si>
  <si>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</si>
  <si>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</si>
  <si>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</si>
  <si>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</si>
  <si>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</si>
  <si>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</si>
  <si>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</si>
  <si>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</si>
  <si>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</si>
  <si>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</si>
  <si>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</si>
  <si>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</si>
  <si>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</si>
  <si>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</si>
  <si>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</si>
  <si>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</si>
  <si>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</si>
  <si>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</si>
  <si>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</si>
  <si>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</si>
  <si>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</si>
  <si>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</si>
  <si>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</si>
  <si>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</si>
  <si>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</si>
  <si>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</si>
  <si>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</si>
  <si>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</si>
  <si>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</si>
  <si>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</si>
  <si>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</si>
  <si>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</si>
  <si>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</si>
  <si>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</si>
  <si>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</si>
  <si>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</si>
  <si>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</si>
  <si>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</si>
  <si>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</si>
  <si>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</si>
  <si>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</si>
  <si>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</si>
  <si>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</si>
  <si>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</si>
  <si>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</si>
  <si>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</si>
  <si>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</si>
  <si>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</si>
  <si>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</si>
  <si>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</si>
  <si>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</si>
  <si>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</si>
  <si>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</si>
  <si>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</si>
  <si>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</si>
  <si>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</si>
  <si>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</si>
  <si>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</si>
  <si>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</si>
  <si>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</si>
  <si>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</si>
  <si>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</si>
  <si>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</si>
  <si>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</si>
  <si>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</si>
  <si>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</si>
  <si>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</si>
  <si>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</si>
  <si>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</si>
  <si>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</si>
  <si>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</si>
  <si>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</si>
  <si>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</si>
  <si>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</si>
  <si>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</si>
  <si>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</si>
  <si>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</si>
  <si>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</si>
  <si>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</si>
  <si>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</si>
  <si>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</si>
  <si>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</si>
  <si>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</si>
  <si>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</si>
  <si>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</si>
  <si>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</si>
  <si>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</si>
  <si>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</si>
  <si>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</si>
  <si>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</si>
  <si>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</si>
  <si>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</si>
  <si>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</si>
  <si>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</si>
  <si>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</si>
  <si>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</si>
  <si>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</si>
  <si>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</si>
  <si>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</si>
  <si>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</si>
  <si>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</si>
  <si>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</si>
  <si>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</si>
  <si>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</si>
  <si>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</si>
  <si>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</si>
  <si>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</si>
  <si>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</si>
  <si>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</si>
  <si>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</si>
  <si>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</si>
  <si>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</si>
  <si>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</si>
  <si>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</si>
  <si>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</si>
  <si>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</si>
  <si>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</si>
  <si>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</si>
  <si>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</si>
  <si>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</si>
  <si>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</si>
  <si>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</si>
  <si>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</si>
  <si>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</si>
  <si>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</si>
  <si>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</si>
  <si>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</si>
  <si>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</si>
  <si>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</si>
  <si>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</si>
  <si>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</si>
  <si>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</si>
  <si>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</si>
  <si>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</si>
  <si>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</si>
  <si>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</si>
  <si>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</si>
  <si>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</si>
  <si>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</si>
  <si>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</si>
  <si>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</si>
  <si>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</si>
  <si>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</si>
  <si>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</si>
  <si>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</si>
  <si>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</si>
  <si>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</si>
  <si>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</si>
  <si>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</si>
  <si>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</si>
  <si>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</si>
  <si>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</si>
  <si>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</si>
  <si>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</si>
  <si>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</si>
  <si>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</si>
  <si>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</si>
  <si>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</si>
  <si>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</si>
  <si>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</si>
  <si>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</si>
  <si>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</si>
  <si>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</si>
  <si>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</si>
  <si>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</si>
  <si>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</si>
  <si>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</si>
  <si>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</si>
  <si>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</si>
  <si>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</si>
  <si>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</si>
  <si>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</si>
  <si>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</si>
  <si>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</si>
  <si>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</si>
  <si>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</si>
  <si>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</si>
  <si>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</si>
  <si>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</si>
  <si>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</si>
  <si>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</si>
  <si>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</si>
  <si>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</si>
  <si>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</si>
  <si>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</si>
  <si>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</si>
  <si>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</si>
  <si>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</si>
  <si>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</si>
  <si>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</si>
  <si>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</si>
  <si>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</si>
  <si>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</si>
  <si>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</si>
  <si>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</si>
  <si>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</si>
  <si>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</si>
  <si>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</si>
  <si>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</si>
  <si>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</si>
  <si>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</si>
  <si>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</si>
  <si>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</si>
  <si>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</si>
  <si>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</si>
  <si>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</si>
  <si>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</si>
  <si>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</si>
  <si>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</si>
  <si>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</si>
  <si>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</si>
  <si>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</si>
  <si>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</si>
  <si>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</si>
  <si>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</si>
  <si>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</si>
  <si>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</si>
  <si>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</si>
  <si>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</si>
  <si>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</si>
  <si>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</si>
  <si>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</si>
  <si>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</si>
  <si>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</si>
  <si>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</si>
  <si>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</si>
  <si>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</si>
  <si>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</si>
  <si>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</si>
  <si>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</si>
  <si>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</si>
  <si>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</si>
  <si>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</si>
  <si>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</si>
  <si>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</si>
  <si>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</si>
  <si>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</si>
  <si>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</si>
  <si>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</si>
  <si>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</si>
  <si>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</si>
  <si>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</si>
  <si>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</si>
  <si>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</si>
  <si>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</si>
  <si>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</si>
  <si>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</si>
  <si>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</si>
  <si>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</si>
  <si>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</si>
  <si>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</si>
  <si>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</si>
  <si>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</si>
  <si>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</si>
  <si>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</si>
  <si>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</si>
  <si>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</si>
  <si>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</si>
  <si>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</si>
  <si>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</si>
  <si>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</si>
  <si>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</si>
  <si>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</si>
  <si>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</si>
  <si>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</si>
  <si>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</si>
  <si>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</si>
  <si>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</si>
  <si>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</si>
  <si>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</si>
  <si>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</si>
  <si>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</si>
  <si>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</si>
  <si>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</si>
  <si>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</si>
  <si>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</si>
  <si>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</si>
  <si>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</si>
  <si>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</si>
  <si>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</si>
  <si>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</si>
  <si>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</si>
  <si>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</si>
  <si>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</si>
  <si>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</si>
  <si>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</si>
  <si>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</si>
  <si>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</si>
  <si>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</si>
  <si>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</si>
  <si>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</si>
  <si>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</si>
  <si>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</si>
  <si>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</si>
  <si>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</si>
  <si>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</si>
  <si>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</si>
  <si>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</si>
  <si>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</si>
  <si>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</si>
  <si>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</si>
  <si>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</si>
  <si>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</si>
  <si>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</si>
  <si>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</si>
  <si>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</si>
  <si>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</si>
  <si>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</si>
  <si>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</si>
  <si>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</si>
  <si>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</si>
  <si>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</si>
  <si>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</si>
  <si>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</si>
  <si>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</si>
  <si>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</si>
  <si>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</si>
  <si>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</si>
  <si>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</si>
  <si>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</si>
  <si>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</si>
  <si>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</si>
  <si>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</si>
  <si>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</si>
  <si>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</si>
  <si>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</si>
  <si>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</si>
  <si>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</si>
  <si>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</si>
  <si>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</si>
  <si>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</si>
  <si>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</si>
  <si>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</si>
  <si>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</si>
  <si>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</si>
  <si>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</si>
  <si>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</si>
  <si>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</si>
  <si>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</si>
  <si>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</si>
  <si>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</si>
  <si>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</si>
  <si>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</si>
  <si>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</si>
  <si>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</si>
  <si>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</si>
  <si>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</si>
  <si>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</si>
  <si>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</si>
  <si>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</si>
  <si>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</si>
  <si>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</si>
  <si>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</si>
  <si>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</si>
  <si>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</si>
  <si>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</si>
  <si>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</si>
  <si>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</si>
  <si>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</si>
  <si>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</si>
  <si>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</si>
  <si>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</si>
  <si>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</si>
  <si>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</si>
  <si>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</si>
  <si>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</si>
  <si>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</si>
  <si>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</si>
  <si>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</si>
  <si>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</si>
  <si>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</si>
  <si>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</si>
  <si>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</si>
  <si>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</si>
  <si>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</si>
  <si>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</si>
  <si>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</si>
  <si>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</si>
  <si>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</si>
  <si>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</si>
  <si>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</si>
  <si>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</si>
  <si>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</si>
  <si>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</si>
  <si>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</si>
  <si>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</si>
  <si>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</si>
  <si>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</si>
  <si>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</si>
  <si>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</si>
  <si>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</si>
  <si>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</si>
  <si>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</si>
  <si>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</si>
  <si>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</si>
  <si>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</si>
  <si>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</si>
  <si>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</si>
  <si>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</si>
  <si>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</si>
  <si>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</si>
  <si>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</si>
  <si>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</si>
  <si>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</si>
  <si>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</si>
  <si>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</si>
  <si>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</si>
  <si>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</si>
  <si>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</si>
  <si>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</si>
  <si>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</si>
  <si>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</si>
  <si>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</si>
  <si>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</si>
  <si>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</si>
  <si>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</si>
  <si>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</si>
  <si>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</si>
  <si>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</si>
  <si>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</si>
  <si>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</si>
  <si>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</si>
  <si>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</si>
  <si>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</si>
  <si>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</si>
  <si>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</si>
  <si>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</si>
  <si>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</si>
  <si>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</si>
  <si>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</si>
  <si>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</si>
  <si>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</si>
  <si>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</si>
  <si>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</si>
  <si>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</si>
  <si>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</si>
  <si>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</si>
  <si>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</si>
  <si>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</si>
  <si>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</si>
  <si>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</si>
  <si>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</si>
  <si>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</si>
  <si>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</si>
  <si>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</si>
  <si>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</si>
  <si>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</si>
  <si>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</si>
  <si>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</si>
  <si>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</si>
  <si>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</si>
  <si>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</si>
  <si>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</si>
  <si>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</si>
  <si>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</si>
  <si>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</si>
  <si>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</si>
  <si>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</si>
  <si>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</si>
  <si>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</si>
  <si>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</si>
  <si>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</si>
  <si>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</si>
  <si>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</si>
  <si>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</si>
  <si>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</si>
  <si>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</si>
  <si>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</si>
  <si>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</si>
  <si>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</si>
  <si>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</si>
  <si>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</si>
  <si>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</si>
  <si>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</si>
  <si>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</si>
  <si>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</si>
  <si>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</si>
  <si>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</si>
  <si>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</si>
  <si>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</si>
  <si>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</si>
  <si>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</si>
  <si>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</si>
  <si>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</si>
  <si>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</si>
  <si>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</si>
  <si>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</si>
  <si>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</si>
  <si>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</si>
  <si>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</si>
  <si>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</si>
  <si>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</si>
  <si>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</si>
  <si>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</si>
  <si>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</si>
  <si>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</si>
  <si>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</si>
  <si>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</si>
  <si>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</si>
  <si>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</si>
  <si>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</si>
  <si>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</si>
  <si>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</si>
  <si>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</si>
  <si>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</si>
  <si>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</si>
  <si>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</si>
  <si>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</si>
  <si>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</si>
  <si>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</si>
  <si>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</si>
  <si>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</si>
  <si>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</si>
  <si>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</si>
  <si>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</si>
  <si>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</si>
  <si>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</si>
  <si>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</si>
  <si>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</si>
  <si>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</si>
  <si>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</si>
  <si>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</si>
  <si>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</si>
  <si>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</si>
  <si>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</si>
  <si>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</si>
  <si>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</si>
  <si>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</si>
  <si>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</si>
  <si>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</si>
  <si>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</si>
  <si>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</si>
  <si>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</si>
  <si>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</si>
  <si>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</si>
  <si>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</si>
  <si>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</si>
  <si>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</si>
  <si>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</si>
  <si>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</si>
  <si>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</si>
  <si>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</si>
  <si>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</si>
  <si>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</si>
  <si>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</si>
  <si>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</si>
  <si>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</si>
  <si>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</si>
  <si>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</si>
  <si>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</si>
  <si>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</si>
  <si>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</si>
  <si>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</si>
  <si>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</si>
  <si>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</si>
  <si>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</si>
  <si>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</si>
  <si>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</si>
  <si>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</si>
  <si>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</si>
  <si>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</si>
  <si>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</si>
  <si>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</si>
  <si>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</si>
  <si>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</si>
  <si>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</si>
  <si>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</si>
  <si>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</si>
  <si>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</si>
  <si>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</si>
  <si>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</si>
  <si>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</si>
  <si>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</si>
  <si>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</si>
  <si>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</si>
  <si>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</si>
  <si>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</si>
  <si>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</si>
  <si>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</si>
  <si>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</si>
  <si>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</si>
  <si>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</si>
  <si>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</si>
  <si>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</si>
  <si>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</si>
  <si>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</si>
  <si>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</si>
  <si>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</si>
  <si>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</si>
  <si>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</si>
  <si>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</si>
  <si>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</si>
  <si>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</si>
  <si>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</si>
  <si>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</si>
  <si>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</si>
  <si>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</si>
  <si>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</si>
  <si>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</si>
  <si>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</si>
  <si>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</si>
  <si>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</si>
  <si>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</si>
  <si>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</si>
  <si>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</si>
  <si>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</si>
  <si>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</si>
  <si>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</si>
  <si>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</si>
  <si>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</si>
  <si>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</si>
  <si>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</si>
  <si>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</si>
  <si>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</si>
  <si>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</si>
  <si>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</si>
  <si>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</si>
  <si>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</si>
  <si>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</si>
  <si>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</si>
  <si>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</si>
  <si>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</si>
  <si>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</si>
  <si>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</si>
  <si>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</si>
  <si>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</si>
  <si>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</si>
  <si>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</si>
  <si>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</si>
  <si>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</si>
  <si>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</si>
  <si>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</si>
  <si>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</si>
  <si>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</si>
  <si>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</si>
  <si>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</si>
  <si>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</si>
  <si>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</si>
  <si>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</si>
  <si>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</si>
  <si>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</si>
  <si>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</si>
  <si>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</si>
  <si>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</si>
  <si>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</si>
  <si>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</si>
  <si>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</si>
  <si>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</si>
  <si>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</si>
  <si>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</si>
  <si>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</si>
  <si>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</si>
  <si>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</si>
  <si>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</si>
  <si>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</si>
  <si>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</si>
  <si>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</si>
  <si>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</si>
  <si>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</si>
  <si>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</si>
  <si>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</si>
  <si>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</si>
  <si>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</si>
  <si>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</si>
  <si>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</si>
  <si>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</si>
  <si>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</si>
  <si>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</si>
  <si>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</si>
  <si>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</si>
  <si>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</si>
  <si>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</si>
  <si>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</si>
  <si>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</si>
  <si>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</si>
  <si>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</si>
  <si>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</si>
  <si>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</si>
  <si>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</si>
  <si>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</si>
  <si>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</si>
  <si>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</si>
  <si>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</si>
  <si>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</si>
  <si>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</si>
  <si>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</si>
  <si>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</si>
  <si>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</si>
  <si>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</si>
  <si>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</si>
  <si>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</si>
  <si>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</si>
  <si>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</si>
  <si>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</si>
  <si>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</si>
  <si>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</si>
  <si>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</si>
  <si>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</si>
  <si>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</si>
  <si>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</si>
  <si>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</si>
  <si>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</si>
  <si>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</si>
  <si>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</si>
  <si>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</si>
  <si>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</si>
  <si>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</si>
  <si>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</si>
  <si>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</si>
  <si>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</si>
  <si>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</si>
  <si>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</si>
  <si>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</si>
  <si>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</si>
  <si>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</si>
  <si>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</si>
  <si>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</si>
  <si>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</si>
  <si>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</si>
  <si>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</si>
  <si>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</si>
  <si>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</si>
  <si>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</si>
  <si>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</si>
  <si>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</si>
  <si>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</si>
  <si>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</si>
  <si>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</si>
  <si>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</si>
  <si>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</si>
  <si>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</si>
  <si>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</si>
  <si>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</si>
  <si>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</si>
  <si>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</si>
  <si>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</si>
  <si>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</si>
  <si>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</si>
  <si>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</si>
  <si>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</si>
  <si>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</si>
  <si>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</si>
  <si>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</si>
  <si>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</si>
  <si>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</si>
  <si>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</si>
  <si>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</si>
  <si>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</si>
  <si>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</si>
  <si>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</si>
  <si>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</si>
  <si>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</si>
  <si>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</si>
  <si>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</si>
  <si>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</si>
  <si>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</si>
  <si>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</si>
  <si>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</si>
  <si>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</si>
  <si>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</si>
  <si>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</si>
  <si>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</si>
  <si>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</si>
  <si>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</si>
  <si>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</si>
  <si>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</si>
  <si>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</si>
  <si>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</si>
  <si>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</si>
  <si>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</si>
  <si>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</si>
  <si>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</si>
  <si>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</si>
  <si>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</si>
  <si>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</si>
  <si>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</si>
  <si>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</si>
  <si>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</si>
  <si>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</si>
  <si>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</si>
  <si>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</si>
  <si>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</si>
  <si>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</si>
  <si>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</si>
  <si>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</si>
  <si>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</si>
  <si>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</si>
  <si>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</si>
  <si>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</si>
  <si>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</si>
  <si>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</si>
  <si>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</si>
  <si>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</si>
  <si>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</si>
  <si>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</si>
  <si>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</si>
  <si>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</si>
  <si>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</si>
  <si>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</si>
  <si>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</si>
  <si>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</si>
  <si>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</si>
  <si>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</si>
  <si>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</si>
  <si>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</si>
  <si>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</si>
  <si>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</si>
  <si>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</si>
  <si>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</si>
  <si>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</si>
  <si>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</si>
  <si>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</si>
  <si>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</si>
  <si>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</si>
  <si>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</si>
  <si>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</si>
  <si>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</si>
  <si>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</si>
  <si>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</si>
  <si>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</si>
  <si>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</si>
  <si>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</si>
  <si>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</si>
  <si>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</si>
  <si>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</si>
  <si>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</si>
  <si>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</si>
  <si>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</si>
  <si>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</si>
  <si>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</si>
  <si>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</si>
  <si>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</si>
  <si>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</si>
  <si>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</si>
  <si>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</si>
  <si>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</si>
  <si>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</si>
  <si>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</si>
  <si>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</si>
  <si>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</si>
  <si>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</si>
  <si>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</si>
  <si>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</si>
  <si>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</si>
  <si>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</si>
  <si>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</si>
  <si>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</si>
  <si>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</si>
  <si>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</si>
  <si>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</si>
  <si>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</si>
  <si>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</si>
  <si>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</si>
  <si>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</si>
  <si>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</si>
  <si>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</si>
  <si>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</si>
  <si>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</si>
  <si>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</si>
  <si>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</si>
  <si>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</si>
  <si>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</si>
  <si>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</si>
  <si>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</si>
  <si>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</si>
  <si>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</si>
  <si>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</si>
  <si>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</si>
  <si>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</si>
  <si>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</si>
  <si>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</si>
  <si>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</si>
  <si>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</si>
  <si>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</si>
  <si>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</si>
  <si>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</si>
  <si>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</si>
  <si>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</si>
  <si>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</si>
  <si>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</si>
  <si>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</si>
  <si>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</si>
  <si>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</si>
  <si>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</si>
  <si>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</si>
  <si>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</si>
  <si>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</si>
  <si>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</si>
  <si>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</si>
  <si>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</si>
  <si>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</si>
  <si>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</si>
  <si>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</si>
  <si>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</si>
  <si>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</si>
  <si>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</si>
  <si>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</si>
  <si>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</si>
  <si>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</si>
  <si>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</si>
  <si>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</si>
  <si>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</si>
  <si>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</si>
  <si>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</si>
  <si>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</si>
  <si>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</si>
  <si>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</si>
  <si>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</si>
  <si>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</si>
  <si>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</si>
  <si>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</si>
  <si>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</si>
  <si>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</si>
  <si>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</si>
  <si>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</si>
  <si>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</si>
  <si>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</si>
  <si>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</si>
  <si>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</si>
  <si>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</si>
  <si>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</si>
  <si>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</si>
  <si>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</si>
  <si>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</si>
  <si>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</si>
  <si>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</si>
  <si>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</si>
  <si>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</si>
  <si>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</si>
  <si>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</si>
  <si>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</si>
  <si>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</si>
  <si>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</si>
  <si>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</si>
  <si>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</si>
  <si>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</si>
  <si>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</si>
  <si>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</si>
  <si>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</si>
  <si>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</si>
  <si>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</si>
  <si>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</si>
  <si>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</si>
  <si>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</si>
  <si>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</si>
  <si>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</si>
  <si>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</si>
  <si>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</si>
  <si>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</si>
  <si>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</si>
  <si>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</si>
  <si>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</si>
  <si>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</si>
  <si>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</si>
  <si>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</si>
  <si>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</si>
  <si>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</si>
  <si>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</si>
  <si>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</si>
  <si>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</si>
  <si>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</si>
  <si>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</si>
  <si>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</si>
  <si>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</si>
  <si>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</si>
  <si>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</si>
  <si>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</si>
  <si>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</si>
  <si>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</si>
  <si>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</si>
  <si>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</si>
  <si>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</si>
  <si>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</si>
  <si>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</si>
  <si>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</si>
  <si>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</si>
  <si>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</si>
  <si>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</si>
  <si>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</si>
  <si>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</si>
  <si>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</si>
  <si>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</si>
  <si>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</si>
  <si>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</si>
  <si>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</si>
  <si>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</si>
  <si>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</si>
  <si>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</si>
  <si>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</si>
  <si>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</si>
  <si>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</si>
  <si>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</si>
  <si>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</si>
  <si>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</si>
  <si>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</si>
  <si>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</si>
  <si>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</si>
  <si>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</si>
  <si>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</si>
  <si>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</si>
  <si>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</si>
  <si>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</si>
  <si>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</si>
  <si>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</si>
  <si>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</si>
  <si>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</si>
  <si>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</si>
  <si>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</si>
  <si>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</si>
  <si>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</si>
  <si>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</si>
  <si>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</si>
  <si>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</si>
  <si>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</si>
  <si>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</si>
  <si>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</si>
  <si>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</si>
  <si>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</si>
  <si>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</si>
  <si>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</si>
  <si>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</si>
  <si>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</si>
  <si>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</si>
  <si>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</si>
  <si>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</si>
  <si>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</si>
  <si>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</si>
  <si>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</si>
  <si>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</si>
  <si>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</si>
  <si>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</si>
  <si>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</si>
  <si>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</si>
  <si>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</si>
  <si>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</si>
  <si>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</si>
  <si>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</si>
  <si>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</si>
  <si>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</si>
  <si>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</si>
  <si>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</si>
  <si>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</si>
  <si>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</si>
  <si>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</si>
  <si>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</si>
  <si>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</si>
  <si>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</si>
  <si>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</si>
  <si>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</si>
  <si>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</si>
  <si>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</si>
  <si>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</si>
  <si>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</si>
  <si>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</si>
  <si>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</si>
  <si>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</si>
  <si>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</si>
  <si>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</si>
  <si>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</si>
  <si>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</si>
  <si>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</si>
  <si>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</si>
  <si>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</si>
  <si>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</si>
  <si>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</si>
  <si>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</si>
  <si>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</si>
  <si>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</si>
  <si>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</si>
  <si>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</si>
  <si>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</si>
  <si>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</si>
  <si>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</si>
  <si>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</si>
  <si>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</si>
  <si>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</si>
  <si>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</si>
  <si>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</si>
  <si>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</si>
  <si>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</si>
  <si>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</si>
  <si>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</si>
  <si>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</si>
  <si>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</si>
  <si>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</si>
  <si>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</si>
  <si>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</si>
  <si>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</si>
  <si>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</si>
  <si>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</si>
  <si>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</si>
  <si>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</si>
  <si>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</si>
  <si>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</si>
  <si>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</si>
  <si>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</si>
  <si>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</si>
  <si>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</si>
  <si>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</si>
  <si>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</si>
  <si>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</si>
  <si>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</si>
  <si>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</si>
  <si>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</si>
  <si>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</si>
  <si>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</si>
  <si>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</si>
  <si>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</si>
  <si>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</si>
  <si>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</si>
  <si>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</si>
  <si>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</si>
  <si>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</si>
  <si>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</si>
  <si>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</si>
  <si>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</si>
  <si>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</si>
  <si>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</si>
  <si>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</si>
  <si>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</si>
  <si>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</si>
  <si>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</si>
  <si>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</si>
  <si>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</si>
  <si>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</si>
  <si>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</si>
  <si>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</si>
  <si>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</si>
  <si>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</si>
  <si>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</si>
  <si>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</si>
  <si>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</si>
  <si>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</si>
  <si>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</si>
  <si>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</si>
  <si>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</si>
  <si>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</si>
  <si>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</si>
  <si>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</si>
  <si>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</si>
  <si>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</si>
  <si>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</si>
  <si>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</si>
  <si>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</si>
  <si>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</si>
  <si>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</si>
  <si>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</si>
  <si>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</si>
  <si>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</si>
  <si>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</si>
  <si>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</si>
  <si>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</si>
  <si>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</si>
  <si>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</si>
  <si>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</si>
  <si>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</si>
  <si>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</si>
  <si>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</si>
  <si>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</si>
  <si>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</si>
  <si>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</si>
  <si>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</si>
  <si>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</si>
  <si>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</si>
  <si>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</si>
  <si>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</si>
  <si>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</si>
  <si>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</si>
  <si>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</si>
  <si>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</si>
  <si>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</si>
  <si>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</si>
  <si>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</si>
  <si>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</si>
  <si>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</si>
  <si>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</si>
  <si>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</si>
  <si>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</si>
  <si>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</si>
  <si>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</si>
  <si>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</si>
  <si>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</si>
  <si>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</si>
  <si>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</si>
  <si>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</si>
  <si>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</si>
  <si>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</si>
  <si>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</si>
  <si>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</si>
  <si>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</si>
  <si>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</si>
  <si>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</si>
  <si>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</si>
  <si>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</si>
  <si>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</si>
  <si>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</si>
  <si>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</si>
  <si>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</si>
  <si>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</si>
  <si>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</si>
  <si>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</si>
  <si>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</si>
  <si>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</si>
  <si>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</si>
  <si>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</si>
  <si>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</si>
  <si>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</si>
  <si>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</si>
  <si>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</si>
  <si>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</si>
  <si>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</si>
  <si>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</si>
  <si>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</si>
  <si>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</si>
  <si>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</si>
  <si>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</si>
  <si>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</si>
  <si>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</si>
  <si>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</si>
  <si>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</si>
  <si>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</si>
  <si>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</si>
  <si>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</si>
  <si>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</si>
  <si>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</si>
  <si>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</si>
  <si>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</si>
  <si>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</si>
  <si>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</si>
  <si>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</si>
  <si>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</si>
  <si>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</si>
  <si>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</si>
  <si>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</si>
  <si>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</si>
  <si>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</si>
  <si>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</si>
  <si>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</si>
  <si>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</si>
  <si>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</si>
  <si>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</si>
  <si>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</si>
  <si>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</si>
  <si>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</si>
  <si>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</si>
  <si>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</si>
  <si>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</si>
  <si>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</si>
  <si>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</si>
  <si>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</si>
  <si>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</si>
  <si>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</si>
  <si>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</si>
  <si>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</si>
  <si>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</si>
  <si>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</si>
  <si>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</si>
  <si>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</si>
  <si>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</si>
  <si>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</si>
  <si>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</si>
  <si>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</si>
  <si>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</si>
  <si>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</si>
  <si>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</si>
  <si>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</si>
  <si>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</si>
  <si>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</si>
  <si>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</si>
  <si>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</si>
  <si>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</si>
  <si>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</si>
  <si>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</si>
  <si>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</si>
  <si>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</si>
  <si>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</si>
  <si>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</si>
  <si>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</si>
  <si>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</si>
  <si>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</si>
  <si>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</si>
  <si>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</si>
  <si>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</si>
  <si>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</si>
  <si>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</si>
  <si>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</si>
  <si>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</si>
  <si>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</si>
  <si>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</si>
  <si>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</si>
  <si>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</si>
  <si>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</si>
  <si>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</si>
  <si>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</si>
  <si>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</si>
  <si>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</si>
  <si>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</si>
  <si>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</si>
  <si>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</si>
  <si>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</si>
  <si>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</si>
  <si>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</si>
  <si>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</si>
  <si>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</si>
  <si>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</si>
  <si>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</si>
  <si>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</si>
  <si>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</si>
  <si>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</si>
  <si>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</si>
  <si>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</si>
  <si>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</si>
  <si>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</si>
  <si>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</si>
  <si>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</si>
  <si>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</si>
  <si>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</si>
  <si>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</si>
  <si>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</si>
  <si>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</si>
  <si>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</si>
  <si>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</si>
  <si>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</si>
  <si>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</si>
  <si>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</si>
  <si>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</si>
  <si>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</si>
  <si>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</si>
  <si>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</si>
  <si>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</si>
  <si>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</si>
  <si>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</si>
  <si>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</si>
  <si>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</si>
  <si>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</si>
  <si>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</si>
  <si>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</si>
  <si>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</si>
  <si>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</si>
  <si>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</si>
  <si>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</si>
  <si>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</si>
  <si>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</si>
  <si>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</si>
  <si>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</si>
  <si>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</si>
  <si>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</si>
  <si>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</si>
  <si>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</si>
  <si>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</si>
  <si>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</si>
  <si>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</si>
  <si>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</si>
  <si>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</si>
  <si>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</si>
  <si>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</si>
  <si>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</si>
  <si>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</si>
  <si>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</si>
  <si>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</si>
  <si>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</si>
  <si>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</si>
  <si>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</si>
  <si>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</si>
  <si>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</si>
  <si>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</si>
  <si>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</si>
  <si>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</si>
  <si>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</si>
  <si>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</si>
  <si>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</si>
  <si>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</si>
  <si>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</si>
  <si>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</si>
  <si>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</si>
  <si>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</si>
  <si>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</si>
  <si>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</si>
  <si>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</si>
  <si>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</si>
  <si>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</si>
  <si>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</si>
  <si>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</si>
  <si>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</si>
  <si>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</si>
  <si>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</si>
  <si>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</si>
  <si>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</si>
  <si>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</si>
  <si>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</si>
  <si>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</si>
  <si>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</si>
  <si>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</si>
  <si>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</si>
  <si>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</si>
  <si>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</si>
  <si>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</si>
  <si>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</si>
  <si>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</si>
  <si>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</si>
  <si>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</si>
  <si>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</si>
  <si>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</si>
  <si>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</si>
  <si>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</si>
  <si>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</si>
  <si>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</si>
  <si>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</si>
  <si>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</si>
  <si>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</si>
  <si>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</si>
  <si>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</si>
  <si>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</si>
  <si>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</si>
  <si>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</si>
  <si>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</si>
  <si>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</si>
  <si>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</si>
  <si>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</si>
  <si>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</si>
  <si>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</si>
  <si>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</si>
  <si>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</si>
  <si>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</si>
  <si>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</si>
  <si>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</si>
  <si>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</si>
  <si>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</si>
  <si>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</si>
  <si>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</si>
  <si>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</si>
  <si>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</si>
  <si>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</si>
  <si>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</si>
  <si>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</si>
  <si>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</si>
  <si>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</si>
  <si>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</si>
  <si>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</si>
  <si>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</si>
  <si>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</si>
  <si>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</si>
  <si>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</si>
  <si>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</si>
  <si>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</si>
  <si>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</si>
  <si>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</si>
  <si>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</si>
  <si>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</si>
  <si>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</si>
  <si>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</si>
  <si>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</si>
  <si>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</si>
  <si>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</si>
  <si>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</si>
  <si>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</si>
  <si>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</si>
  <si>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</si>
  <si>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</si>
  <si>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</si>
  <si>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</si>
  <si>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</si>
  <si>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</si>
  <si>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</si>
  <si>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</si>
  <si>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</si>
  <si>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</si>
  <si>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</si>
  <si>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</si>
  <si>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</si>
  <si>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</si>
  <si>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</si>
  <si>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</si>
  <si>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</si>
  <si>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</si>
  <si>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</si>
  <si>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</si>
  <si>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</si>
  <si>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</si>
  <si>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</si>
  <si>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</si>
  <si>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</si>
  <si>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</si>
  <si>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</si>
  <si>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</si>
  <si>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</si>
  <si>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</si>
  <si>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</si>
  <si>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</si>
  <si>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</si>
  <si>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</si>
  <si>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</si>
  <si>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</si>
  <si>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</si>
  <si>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</si>
  <si>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</si>
  <si>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</si>
  <si>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</si>
  <si>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</si>
  <si>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</si>
  <si>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</si>
  <si>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</si>
  <si>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</si>
  <si>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</si>
  <si>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</si>
  <si>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</si>
  <si>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</si>
  <si>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</si>
  <si>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</si>
  <si>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</si>
  <si>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</si>
  <si>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</si>
  <si>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</si>
  <si>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</si>
  <si>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</si>
  <si>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</si>
  <si>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</si>
  <si>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</si>
  <si>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</si>
  <si>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</si>
  <si>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</si>
  <si>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</si>
  <si>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</si>
  <si>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</si>
  <si>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</si>
  <si>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</si>
  <si>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</si>
  <si>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</si>
  <si>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</si>
  <si>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</si>
  <si>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</si>
  <si>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</si>
  <si>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</si>
  <si>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</si>
  <si>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</si>
  <si>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</si>
  <si>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</si>
  <si>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</si>
  <si>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</si>
  <si>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</si>
  <si>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</si>
  <si>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</si>
  <si>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</si>
  <si>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</si>
  <si>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</si>
  <si>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</si>
  <si>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</si>
  <si>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</si>
  <si>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</si>
  <si>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</si>
  <si>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</si>
  <si>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</si>
  <si>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</si>
  <si>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</si>
  <si>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</si>
  <si>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</si>
  <si>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</si>
  <si>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</si>
  <si>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</si>
  <si>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</si>
  <si>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</si>
  <si>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</si>
  <si>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</si>
  <si>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</si>
  <si>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</si>
  <si>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</si>
  <si>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</si>
  <si>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</si>
  <si>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</si>
  <si>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</si>
  <si>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</si>
  <si>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</si>
  <si>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</si>
  <si>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</si>
  <si>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</si>
  <si>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</si>
  <si>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</si>
  <si>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</si>
  <si>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</si>
  <si>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</si>
  <si>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</si>
  <si>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</si>
  <si>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</si>
  <si>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</si>
  <si>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</si>
  <si>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</si>
  <si>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</si>
  <si>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</si>
  <si>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</si>
  <si>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</si>
  <si>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</si>
  <si>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</si>
  <si>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</si>
  <si>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</si>
  <si>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</si>
  <si>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</si>
  <si>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</si>
  <si>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</si>
  <si>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</si>
  <si>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</si>
  <si>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</si>
  <si>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</si>
  <si>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</si>
  <si>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</si>
  <si>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</si>
  <si>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</si>
  <si>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</si>
  <si>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</si>
  <si>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</si>
  <si>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</si>
  <si>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</si>
  <si>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</si>
  <si>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</si>
  <si>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</si>
  <si>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</si>
  <si>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</si>
  <si>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</si>
  <si>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</si>
  <si>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</si>
  <si>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</si>
  <si>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</si>
  <si>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</si>
  <si>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</si>
  <si>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</si>
  <si>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</si>
  <si>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</si>
  <si>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</si>
  <si>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</si>
  <si>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</si>
  <si>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</si>
  <si>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</si>
  <si>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</si>
  <si>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</si>
  <si>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</si>
  <si>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</si>
  <si>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</si>
  <si>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</si>
  <si>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</si>
  <si>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</si>
  <si>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</si>
  <si>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</si>
  <si>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</si>
  <si>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</si>
  <si>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</si>
  <si>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</si>
  <si>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</si>
  <si>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</si>
  <si>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</si>
  <si>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</si>
  <si>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</si>
  <si>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</si>
  <si>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</si>
  <si>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</si>
  <si>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</si>
  <si>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</si>
  <si>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</si>
  <si>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</si>
  <si>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</si>
  <si>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</si>
  <si>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</si>
  <si>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</si>
  <si>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</si>
  <si>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</si>
  <si>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</si>
  <si>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</si>
  <si>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</si>
  <si>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</si>
  <si>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</si>
  <si>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</si>
  <si>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</si>
  <si>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</si>
  <si>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</si>
  <si>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</si>
  <si>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</si>
  <si>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</si>
  <si>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</si>
  <si>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</si>
  <si>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</si>
  <si>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</si>
  <si>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</si>
  <si>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</si>
  <si>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</si>
  <si>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</si>
  <si>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</si>
  <si>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</si>
  <si>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</si>
  <si>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</si>
  <si>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</si>
  <si>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</si>
  <si>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</si>
  <si>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</si>
  <si>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</si>
  <si>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</si>
  <si>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</si>
  <si>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</si>
  <si>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</si>
  <si>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</si>
  <si>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</si>
  <si>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</si>
  <si>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</si>
  <si>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</si>
  <si>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</si>
  <si>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</si>
  <si>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</si>
  <si>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</si>
  <si>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</si>
  <si>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</si>
  <si>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</si>
  <si>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</si>
  <si>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</si>
  <si>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</si>
  <si>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</si>
  <si>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</si>
  <si>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</si>
  <si>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</si>
  <si>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</si>
  <si>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</si>
  <si>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</si>
  <si>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</si>
  <si>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</si>
  <si>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</si>
  <si>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</si>
  <si>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</si>
  <si>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</si>
  <si>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</si>
  <si>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</si>
  <si>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</si>
  <si>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</si>
  <si>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</si>
  <si>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</si>
  <si>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</si>
  <si>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</si>
  <si>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</si>
  <si>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</si>
  <si>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</si>
  <si>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</si>
  <si>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</si>
  <si>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</si>
  <si>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</si>
  <si>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</si>
  <si>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</si>
  <si>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</si>
  <si>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</si>
  <si>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</si>
  <si>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</si>
  <si>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</si>
  <si>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</si>
  <si>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</si>
  <si>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</si>
  <si>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</si>
  <si>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</si>
  <si>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</si>
  <si>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</si>
  <si>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</si>
  <si>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</si>
  <si>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</si>
  <si>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</si>
  <si>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</si>
  <si>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</si>
  <si>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</si>
  <si>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</si>
  <si>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</si>
  <si>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</si>
  <si>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</si>
  <si>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</si>
  <si>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</si>
  <si>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</si>
  <si>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</si>
  <si>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</si>
  <si>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</si>
  <si>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</si>
  <si>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</si>
  <si>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</si>
  <si>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</si>
  <si>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</si>
  <si>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</si>
  <si>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</si>
  <si>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</si>
  <si>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</si>
  <si>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</si>
  <si>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</si>
  <si>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</si>
  <si>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</si>
  <si>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</si>
  <si>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</si>
  <si>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</si>
  <si>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</si>
  <si>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</si>
  <si>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</si>
  <si>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</si>
  <si>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</si>
  <si>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</si>
  <si>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</si>
  <si>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</si>
  <si>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</si>
  <si>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</si>
  <si>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</si>
  <si>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</si>
  <si>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</si>
  <si>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</si>
  <si>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</si>
  <si>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</si>
  <si>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</si>
  <si>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</si>
  <si>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</si>
  <si>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</si>
  <si>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</si>
  <si>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</si>
  <si>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</si>
  <si>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</si>
  <si>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</si>
  <si>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</si>
  <si>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</si>
  <si>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</si>
  <si>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</si>
  <si>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</si>
  <si>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</si>
  <si>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</si>
  <si>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</si>
  <si>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</si>
  <si>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</si>
  <si>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</si>
  <si>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</si>
  <si>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</si>
  <si>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</si>
  <si>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</si>
  <si>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</si>
  <si>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</si>
  <si>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</si>
  <si>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</si>
  <si>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</si>
  <si>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</si>
  <si>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</si>
  <si>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</si>
  <si>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</si>
  <si>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</si>
  <si>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</si>
  <si>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</si>
  <si>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</si>
  <si>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</si>
  <si>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</si>
  <si>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</si>
  <si>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</si>
  <si>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</si>
  <si>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</si>
  <si>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</si>
  <si>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</si>
  <si>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</si>
  <si>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</si>
  <si>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</si>
  <si>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</si>
  <si>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</si>
  <si>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</si>
  <si>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</si>
  <si>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</si>
  <si>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</si>
  <si>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</si>
  <si>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</si>
  <si>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</si>
  <si>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</si>
  <si>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</si>
  <si>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</si>
  <si>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</si>
  <si>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</si>
  <si>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</si>
  <si>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</si>
  <si>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</si>
  <si>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</si>
  <si>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</si>
  <si>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</si>
  <si>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</si>
  <si>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</si>
  <si>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</si>
  <si>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</si>
  <si>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</si>
  <si>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</si>
  <si>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</si>
  <si>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</si>
  <si>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</si>
  <si>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</si>
  <si>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</si>
  <si>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</si>
  <si>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</si>
  <si>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</si>
  <si>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</si>
  <si>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</si>
  <si>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</si>
  <si>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</si>
  <si>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</si>
  <si>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</si>
  <si>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</si>
  <si>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</si>
  <si>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</si>
  <si>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</si>
  <si>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</si>
  <si>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</si>
  <si>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</si>
  <si>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</si>
  <si>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</si>
  <si>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</si>
  <si>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</si>
  <si>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</si>
  <si>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</si>
  <si>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</si>
  <si>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</si>
  <si>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</si>
  <si>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</si>
  <si>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</si>
  <si>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</si>
  <si>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</si>
  <si>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</si>
  <si>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</si>
  <si>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</si>
  <si>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</si>
  <si>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</si>
  <si>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</si>
  <si>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</si>
  <si>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</si>
  <si>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</si>
  <si>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</si>
  <si>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</si>
  <si>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</si>
  <si>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</si>
  <si>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</si>
  <si>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</si>
  <si>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</si>
  <si>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</si>
  <si>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</si>
  <si>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</si>
  <si>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</si>
  <si>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</si>
  <si>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</si>
  <si>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</si>
  <si>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</si>
  <si>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</si>
  <si>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</si>
  <si>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</si>
  <si>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</si>
  <si>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</si>
  <si>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</si>
  <si>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</si>
  <si>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</si>
  <si>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</si>
  <si>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</si>
  <si>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</si>
  <si>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</si>
  <si>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</si>
  <si>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</si>
  <si>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</si>
  <si>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</si>
  <si>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</si>
  <si>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</si>
  <si>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</si>
  <si>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</si>
  <si>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</si>
  <si>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</si>
  <si>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</si>
  <si>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</si>
  <si>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</si>
  <si>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</si>
  <si>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</si>
  <si>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</si>
  <si>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</si>
  <si>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</si>
  <si>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</si>
  <si>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</si>
  <si>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</si>
  <si>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</si>
  <si>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</si>
  <si>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</si>
  <si>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</si>
  <si>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</si>
  <si>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</si>
  <si>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</si>
  <si>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</si>
  <si>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</si>
  <si>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</si>
  <si>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</si>
  <si>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</si>
  <si>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</si>
  <si>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</si>
  <si>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</si>
  <si>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</si>
  <si>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</si>
  <si>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</si>
  <si>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</si>
  <si>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</si>
  <si>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</si>
  <si>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</si>
  <si>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</si>
  <si>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</si>
  <si>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</si>
  <si>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</si>
  <si>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</si>
  <si>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</si>
  <si>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</si>
  <si>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</si>
  <si>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</si>
  <si>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</si>
  <si>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</si>
  <si>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</si>
  <si>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</si>
  <si>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</si>
  <si>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</si>
  <si>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</si>
  <si>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</si>
  <si>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</si>
  <si>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</si>
  <si>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</si>
  <si>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</si>
  <si>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</si>
  <si>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</si>
  <si>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</si>
  <si>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</si>
  <si>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</si>
  <si>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</si>
  <si>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</si>
  <si>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</si>
  <si>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</si>
  <si>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</si>
  <si>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</si>
  <si>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</si>
  <si>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</si>
  <si>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</si>
  <si>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</si>
  <si>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</si>
  <si>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</si>
  <si>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</si>
  <si>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</si>
  <si>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</si>
  <si>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</si>
  <si>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</si>
  <si>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</si>
  <si>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</si>
  <si>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</si>
  <si>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</si>
  <si>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</si>
  <si>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</si>
  <si>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</si>
  <si>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</si>
  <si>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</si>
  <si>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</si>
  <si>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</si>
  <si>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</si>
  <si>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</si>
  <si>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</si>
  <si>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</si>
  <si>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</si>
  <si>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</si>
  <si>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</si>
  <si>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</si>
  <si>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</si>
  <si>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</si>
  <si>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</si>
  <si>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</si>
  <si>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</si>
  <si>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</si>
  <si>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</si>
  <si>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</si>
  <si>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</si>
  <si>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</si>
  <si>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</si>
  <si>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</si>
  <si>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</si>
  <si>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</si>
  <si>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</si>
  <si>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</si>
  <si>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</si>
  <si>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</si>
  <si>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</si>
  <si>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</si>
  <si>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</si>
  <si>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</si>
  <si>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</si>
  <si>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</si>
  <si>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</si>
  <si>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</si>
  <si>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</si>
  <si>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</si>
  <si>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</si>
  <si>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</si>
  <si>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</si>
  <si>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</si>
  <si>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</si>
  <si>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</si>
  <si>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</si>
  <si>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</si>
  <si>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</si>
  <si>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</si>
  <si>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</si>
  <si>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</si>
  <si>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</si>
  <si>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</si>
  <si>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</si>
  <si>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</si>
  <si>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</si>
  <si>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</si>
  <si>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</si>
  <si>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</si>
  <si>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</si>
  <si>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</si>
  <si>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</si>
  <si>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</si>
  <si>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</si>
  <si>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</si>
  <si>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</si>
  <si>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</si>
  <si>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</si>
  <si>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</si>
  <si>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</si>
  <si>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</si>
  <si>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</si>
  <si>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</si>
  <si>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</si>
  <si>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</si>
  <si>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</si>
  <si>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</si>
  <si>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</si>
  <si>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</si>
  <si>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</si>
  <si>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</si>
  <si>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</si>
  <si>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</si>
  <si>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</si>
  <si>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</si>
  <si>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</si>
  <si>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</si>
  <si>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</si>
  <si>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</si>
  <si>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</si>
  <si>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</si>
  <si>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</si>
  <si>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</si>
  <si>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</si>
  <si>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</si>
  <si>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</si>
  <si>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</si>
  <si>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</si>
  <si>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</si>
  <si>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</si>
  <si>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</si>
  <si>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</si>
  <si>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</si>
  <si>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</si>
  <si>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</si>
  <si>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</si>
  <si>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</si>
  <si>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</si>
  <si>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</si>
  <si>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</si>
  <si>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</si>
  <si>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</si>
  <si>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</si>
  <si>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</si>
  <si>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</si>
  <si>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</si>
  <si>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</si>
  <si>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</si>
  <si>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</si>
  <si>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</si>
  <si>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</si>
  <si>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</si>
  <si>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</si>
  <si>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</si>
  <si>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</si>
  <si>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</si>
  <si>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</si>
  <si>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</si>
  <si>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</si>
  <si>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</si>
  <si>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</si>
  <si>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</si>
  <si>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</si>
  <si>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</si>
  <si>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</si>
  <si>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</si>
  <si>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</si>
  <si>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</si>
  <si>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</si>
  <si>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</si>
  <si>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</si>
  <si>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</si>
  <si>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</si>
  <si>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</si>
  <si>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</si>
  <si>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</si>
  <si>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</si>
  <si>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</si>
  <si>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</si>
  <si>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</si>
  <si>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</si>
  <si>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</si>
  <si>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</si>
  <si>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</si>
  <si>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</si>
  <si>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</si>
  <si>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</si>
  <si>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</si>
  <si>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</si>
  <si>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</si>
  <si>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</si>
  <si>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</si>
  <si>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</si>
  <si>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</si>
  <si>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</si>
  <si>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</si>
  <si>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</si>
  <si>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</si>
  <si>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</si>
  <si>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</si>
  <si>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</si>
  <si>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</si>
  <si>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</si>
  <si>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</si>
  <si>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</si>
  <si>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</si>
  <si>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</si>
  <si>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</si>
  <si>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</si>
  <si>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</si>
  <si>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</si>
  <si>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</si>
  <si>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</si>
  <si>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</si>
  <si>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</si>
  <si>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</si>
  <si>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</si>
  <si>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</si>
  <si>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</si>
  <si>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</si>
  <si>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</si>
  <si>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</si>
  <si>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</si>
  <si>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</si>
  <si>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</si>
  <si>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</si>
  <si>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</si>
  <si>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</si>
  <si>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</si>
  <si>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</si>
  <si>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</si>
  <si>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</si>
  <si>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</si>
  <si>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</si>
  <si>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</si>
  <si>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</si>
  <si>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</si>
  <si>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</si>
  <si>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</si>
  <si>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</si>
  <si>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</si>
  <si>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</si>
  <si>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</si>
  <si>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</si>
  <si>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</si>
  <si>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</si>
  <si>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</si>
  <si>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</si>
  <si>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</si>
  <si>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</si>
  <si>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</si>
  <si>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</si>
  <si>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</si>
  <si>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</si>
  <si>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</si>
  <si>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</si>
  <si>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</si>
  <si>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</si>
  <si>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</si>
  <si>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</si>
  <si>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</si>
  <si>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</si>
  <si>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</si>
  <si>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</si>
  <si>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</si>
  <si>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</si>
  <si>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</si>
  <si>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</si>
  <si>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</si>
  <si>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</si>
  <si>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</si>
  <si>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</si>
  <si>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</si>
  <si>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</si>
  <si>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</si>
  <si>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</si>
  <si>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</si>
  <si>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</si>
  <si>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</si>
  <si>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</si>
  <si>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</si>
  <si>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</si>
  <si>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</si>
  <si>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</si>
  <si>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</si>
  <si>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</si>
  <si>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</si>
  <si>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</si>
  <si>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</si>
  <si>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</si>
  <si>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</si>
  <si>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</si>
  <si>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</si>
  <si>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</si>
  <si>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</si>
  <si>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</si>
  <si>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</si>
  <si>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</si>
  <si>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</si>
  <si>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</si>
  <si>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</si>
  <si>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</si>
  <si>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</si>
  <si>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</si>
  <si>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</si>
  <si>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</si>
  <si>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</si>
  <si>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</si>
  <si>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</si>
  <si>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</si>
  <si>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</si>
  <si>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</si>
  <si>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</si>
  <si>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</si>
  <si>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</si>
  <si>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</si>
  <si>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</si>
  <si>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</si>
  <si>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</si>
  <si>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</si>
  <si>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</si>
  <si>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</si>
  <si>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</si>
  <si>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</si>
  <si>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</si>
  <si>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</si>
  <si>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</si>
  <si>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</si>
  <si>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</si>
  <si>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</si>
  <si>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</si>
  <si>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</si>
  <si>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</si>
  <si>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</si>
  <si>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</si>
  <si>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</si>
  <si>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</si>
  <si>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</si>
  <si>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</si>
  <si>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</si>
  <si>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</si>
  <si>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</si>
  <si>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</si>
  <si>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</si>
  <si>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</si>
  <si>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</si>
  <si>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</si>
  <si>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</si>
  <si>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</si>
  <si>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</si>
  <si>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</si>
  <si>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</si>
  <si>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</si>
  <si>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</si>
  <si>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</si>
  <si>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</si>
  <si>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</si>
  <si>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</si>
  <si>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</si>
  <si>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</si>
  <si>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</si>
  <si>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</si>
  <si>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</si>
  <si>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</si>
  <si>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</si>
  <si>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</si>
  <si>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</si>
  <si>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</si>
  <si>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</si>
  <si>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</si>
  <si>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</si>
  <si>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</si>
  <si>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</si>
  <si>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</si>
  <si>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</si>
  <si>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</si>
  <si>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</si>
  <si>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</si>
  <si>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</si>
  <si>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</si>
  <si>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</si>
  <si>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</si>
  <si>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</si>
  <si>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</si>
  <si>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</si>
  <si>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</si>
  <si>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</si>
  <si>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</si>
  <si>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</si>
  <si>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</si>
  <si>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</si>
  <si>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</si>
  <si>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</si>
  <si>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</si>
  <si>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</si>
  <si>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</si>
  <si>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</si>
  <si>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</si>
  <si>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</si>
  <si>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</si>
  <si>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</si>
  <si>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</si>
  <si>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</si>
  <si>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</si>
  <si>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</si>
  <si>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</si>
  <si>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</si>
  <si>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</si>
  <si>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</si>
  <si>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</si>
  <si>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</si>
  <si>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</si>
  <si>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</si>
  <si>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</si>
  <si>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</si>
  <si>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</si>
  <si>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</si>
  <si>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</si>
  <si>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</si>
  <si>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</si>
  <si>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</si>
  <si>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</si>
  <si>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</si>
  <si>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</si>
  <si>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</si>
  <si>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</si>
  <si>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</si>
  <si>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</si>
  <si>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</si>
  <si>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</si>
  <si>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</si>
  <si>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</si>
  <si>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</si>
  <si>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</si>
  <si>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</si>
  <si>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</si>
  <si>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</si>
  <si>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</si>
  <si>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</si>
  <si>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</si>
  <si>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</si>
  <si>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</si>
  <si>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</si>
  <si>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</si>
  <si>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</si>
  <si>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</si>
  <si>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</si>
  <si>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</si>
  <si>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</si>
  <si>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</si>
  <si>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</si>
  <si>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</si>
  <si>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</si>
  <si>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</si>
  <si>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</si>
  <si>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</si>
  <si>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</si>
  <si>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</si>
  <si>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</si>
  <si>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</si>
  <si>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</si>
  <si>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</si>
  <si>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</si>
  <si>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</si>
  <si>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</si>
  <si>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</si>
  <si>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</si>
  <si>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</si>
  <si>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</si>
  <si>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</si>
  <si>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</si>
  <si>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</si>
  <si>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</si>
  <si>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</si>
  <si>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</si>
  <si>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</si>
  <si>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</si>
  <si>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</si>
  <si>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</si>
  <si>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</si>
  <si>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</si>
  <si>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</si>
  <si>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</si>
  <si>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</si>
  <si>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</si>
  <si>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</si>
  <si>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</si>
  <si>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</si>
  <si>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</si>
  <si>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</si>
  <si>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</si>
  <si>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</si>
  <si>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</si>
  <si>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</si>
  <si>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</si>
  <si>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</si>
  <si>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</si>
  <si>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</si>
  <si>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</si>
  <si>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</si>
  <si>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</si>
  <si>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</si>
  <si>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</si>
  <si>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</si>
  <si>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</si>
  <si>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</si>
  <si>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</si>
  <si>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</si>
  <si>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</si>
  <si>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</si>
  <si>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</si>
  <si>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</si>
  <si>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</si>
  <si>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</si>
  <si>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</si>
  <si>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</si>
  <si>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</si>
  <si>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</si>
  <si>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</si>
  <si>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</si>
  <si>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</si>
  <si>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</si>
  <si>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</si>
  <si>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</si>
  <si>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</si>
  <si>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</si>
  <si>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</si>
  <si>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</si>
  <si>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</si>
  <si>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</si>
  <si>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</si>
  <si>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</si>
  <si>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</si>
  <si>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</si>
  <si>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</si>
  <si>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</si>
  <si>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</si>
  <si>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</si>
  <si>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</si>
  <si>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</si>
  <si>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</si>
  <si>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</si>
  <si>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</si>
  <si>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</si>
  <si>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</si>
  <si>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</si>
  <si>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</si>
  <si>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</si>
  <si>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</si>
  <si>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</si>
  <si>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</si>
  <si>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</si>
  <si>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</si>
  <si>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</si>
  <si>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</si>
  <si>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</si>
  <si>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</si>
  <si>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</si>
  <si>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</si>
  <si>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</si>
  <si>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</si>
  <si>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</si>
  <si>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</si>
  <si>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</si>
  <si>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</si>
  <si>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</si>
  <si>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</si>
  <si>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</si>
  <si>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</si>
  <si>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</si>
  <si>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</si>
  <si>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</si>
  <si>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</si>
  <si>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</si>
  <si>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</si>
  <si>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</si>
  <si>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</si>
  <si>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</si>
  <si>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</si>
  <si>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</si>
  <si>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</si>
  <si>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</si>
  <si>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</si>
  <si>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</si>
  <si>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</si>
  <si>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</si>
  <si>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</si>
  <si>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</si>
  <si>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</si>
  <si>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</si>
  <si>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</si>
  <si>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</si>
  <si>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</si>
  <si>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</si>
  <si>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</si>
  <si>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</si>
  <si>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</si>
  <si>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</si>
  <si>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</si>
  <si>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</si>
  <si>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</si>
  <si>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</si>
  <si>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</si>
  <si>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</si>
  <si>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</si>
  <si>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</si>
  <si>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</si>
  <si>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</si>
  <si>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</si>
  <si>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</si>
  <si>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</si>
  <si>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</si>
  <si>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</si>
  <si>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</si>
  <si>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</si>
  <si>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</si>
  <si>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</si>
  <si>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</si>
  <si>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</si>
  <si>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</si>
  <si>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</si>
  <si>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</si>
  <si>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</si>
  <si>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</si>
  <si>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</si>
  <si>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</si>
  <si>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</si>
  <si>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</si>
  <si>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</si>
  <si>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</si>
  <si>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</si>
  <si>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</si>
  <si>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</si>
  <si>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</si>
  <si>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</si>
  <si>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</si>
  <si>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</si>
  <si>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</si>
  <si>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</si>
  <si>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</si>
  <si>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</si>
  <si>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</si>
  <si>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</si>
  <si>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</si>
  <si>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</si>
  <si>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</si>
  <si>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</si>
  <si>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</si>
  <si>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</si>
  <si>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</si>
  <si>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</si>
  <si>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</si>
  <si>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</si>
  <si>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</si>
  <si>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</si>
  <si>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</si>
  <si>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</si>
  <si>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</si>
  <si>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</si>
  <si>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</si>
  <si>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</si>
  <si>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</si>
  <si>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</si>
  <si>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</si>
  <si>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</si>
  <si>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</si>
  <si>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</si>
  <si>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</si>
  <si>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</si>
  <si>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</si>
  <si>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</si>
  <si>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</si>
  <si>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</si>
  <si>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</si>
  <si>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</si>
  <si>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</si>
  <si>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</si>
  <si>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</si>
  <si>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</si>
  <si>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</si>
  <si>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</si>
  <si>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</si>
  <si>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</si>
  <si>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</si>
  <si>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</si>
  <si>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</si>
  <si>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</si>
  <si>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</si>
  <si>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</si>
  <si>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</si>
  <si>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</si>
  <si>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</si>
  <si>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</si>
  <si>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</si>
  <si>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</si>
  <si>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</si>
  <si>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</si>
  <si>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</si>
  <si>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</si>
  <si>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</si>
  <si>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</si>
  <si>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</si>
  <si>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</si>
  <si>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</si>
  <si>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</si>
  <si>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</si>
  <si>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</si>
  <si>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</si>
  <si>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</si>
  <si>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</si>
  <si>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</si>
  <si>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</si>
  <si>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</si>
  <si>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</si>
  <si>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</si>
  <si>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</si>
  <si>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</si>
  <si>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</si>
  <si>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</si>
  <si>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</si>
  <si>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</si>
  <si>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</si>
  <si>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</si>
  <si>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</si>
  <si>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</si>
  <si>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</si>
  <si>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</si>
  <si>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</si>
  <si>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</si>
  <si>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</si>
  <si>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</si>
  <si>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</si>
  <si>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</si>
  <si>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</si>
  <si>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</si>
  <si>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</si>
  <si>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</si>
  <si>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</si>
  <si>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</si>
  <si>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</si>
  <si>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</si>
  <si>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</si>
  <si>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</si>
  <si>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</si>
  <si>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</si>
  <si>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</si>
  <si>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</si>
  <si>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</si>
  <si>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</si>
  <si>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</si>
  <si>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</si>
  <si>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</si>
  <si>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</si>
  <si>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</si>
  <si>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</si>
  <si>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</si>
  <si>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</si>
  <si>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</si>
  <si>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</si>
  <si>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</si>
  <si>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</si>
  <si>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</si>
  <si>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</si>
  <si>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</si>
  <si>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</si>
  <si>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</si>
  <si>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</si>
  <si>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</si>
  <si>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</si>
  <si>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</si>
  <si>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</si>
  <si>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</si>
  <si>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</si>
  <si>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</si>
  <si>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</si>
  <si>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</si>
  <si>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</si>
  <si>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</si>
  <si>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</si>
  <si>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</si>
  <si>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</si>
  <si>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</si>
  <si>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</si>
  <si>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</si>
  <si>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</si>
  <si>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</si>
  <si>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</si>
  <si>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</si>
  <si>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</si>
  <si>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</si>
  <si>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</si>
  <si>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</si>
  <si>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</si>
  <si>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</si>
  <si>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</si>
  <si>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</si>
  <si>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</si>
  <si>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</si>
  <si>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</si>
  <si>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</si>
  <si>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</si>
  <si>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</si>
  <si>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</si>
  <si>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</si>
  <si>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</si>
  <si>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</si>
  <si>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</si>
  <si>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</si>
  <si>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</si>
  <si>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</si>
  <si>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</si>
  <si>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</si>
  <si>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</si>
  <si>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</si>
  <si>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</si>
  <si>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</si>
  <si>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</si>
  <si>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</si>
  <si>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</si>
  <si>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</si>
  <si>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</si>
  <si>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</si>
  <si>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</si>
  <si>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</si>
  <si>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</si>
  <si>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</si>
  <si>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</si>
  <si>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</si>
  <si>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</si>
  <si>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</si>
  <si>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</si>
  <si>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</si>
  <si>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</si>
  <si>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</si>
  <si>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</si>
  <si>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</si>
  <si>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</si>
  <si>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</si>
  <si>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</si>
  <si>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</si>
  <si>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</si>
  <si>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</si>
  <si>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</si>
  <si>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</si>
  <si>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</si>
  <si>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</si>
  <si>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</si>
  <si>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</si>
  <si>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</si>
  <si>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</si>
  <si>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</si>
  <si>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</si>
  <si>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</si>
  <si>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</si>
  <si>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</si>
  <si>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</si>
  <si>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</si>
  <si>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</si>
  <si>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</si>
  <si>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</si>
  <si>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</si>
  <si>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</si>
  <si>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</si>
  <si>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</si>
  <si>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</si>
  <si>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</si>
  <si>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</si>
  <si>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</si>
  <si>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</si>
  <si>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</si>
  <si>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</si>
  <si>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</si>
  <si>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</si>
  <si>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</si>
  <si>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</si>
  <si>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</si>
  <si>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</si>
  <si>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</si>
  <si>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</si>
  <si>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</si>
  <si>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</si>
  <si>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</si>
  <si>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</si>
  <si>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</si>
  <si>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</si>
  <si>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</si>
  <si>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</si>
  <si>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</si>
  <si>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</si>
  <si>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</si>
  <si>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</si>
  <si>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</si>
  <si>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</si>
  <si>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</si>
  <si>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</si>
  <si>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</si>
  <si>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</si>
  <si>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</si>
  <si>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</si>
  <si>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</si>
  <si>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</si>
  <si>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</si>
  <si>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</si>
  <si>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</si>
  <si>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</si>
  <si>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</si>
  <si>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</si>
  <si>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</si>
  <si>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</si>
  <si>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</si>
  <si>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</si>
  <si>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</si>
  <si>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</si>
  <si>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</si>
  <si>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</si>
  <si>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</si>
  <si>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</si>
  <si>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</si>
  <si>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</si>
  <si>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</si>
  <si>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</si>
  <si>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</si>
  <si>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</si>
  <si>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</si>
  <si>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</si>
  <si>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</si>
  <si>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</si>
  <si>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</si>
  <si>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</si>
  <si>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</si>
  <si>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</si>
  <si>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</si>
  <si>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</si>
  <si>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</si>
  <si>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</si>
  <si>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</si>
  <si>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</si>
  <si>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</si>
  <si>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</si>
  <si>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</si>
  <si>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</si>
  <si>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</si>
  <si>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</si>
  <si>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</si>
  <si>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</si>
  <si>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</si>
  <si>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</si>
  <si>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</si>
  <si>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</si>
  <si>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</si>
  <si>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</si>
  <si>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</si>
  <si>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</si>
  <si>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</si>
  <si>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</si>
  <si>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</si>
  <si>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</si>
  <si>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</si>
  <si>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</si>
  <si>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</si>
  <si>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</si>
  <si>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</si>
  <si>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</si>
  <si>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</si>
  <si>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</si>
  <si>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</si>
  <si>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</si>
  <si>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</si>
  <si>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</si>
  <si>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</si>
  <si>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</si>
  <si>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</si>
  <si>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</si>
  <si>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</si>
  <si>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</si>
  <si>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</si>
  <si>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</si>
  <si>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</si>
  <si>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</si>
  <si>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</si>
  <si>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</si>
  <si>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</si>
  <si>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</si>
  <si>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</si>
  <si>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</si>
  <si>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</si>
  <si>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</si>
  <si>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</si>
  <si>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</si>
  <si>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</si>
  <si>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</si>
  <si>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</si>
  <si>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</si>
  <si>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</si>
  <si>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</si>
  <si>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</si>
  <si>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</si>
  <si>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</si>
  <si>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</si>
  <si>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</si>
  <si>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</si>
  <si>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</si>
  <si>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</si>
  <si>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</si>
  <si>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</si>
  <si>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</si>
  <si>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</si>
  <si>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</si>
  <si>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</si>
  <si>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</si>
  <si>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</si>
  <si>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</si>
  <si>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</si>
  <si>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</si>
  <si>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</si>
  <si>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</si>
  <si>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</si>
  <si>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</si>
  <si>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</si>
  <si>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</si>
  <si>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</si>
  <si>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</si>
  <si>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</si>
  <si>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</si>
  <si>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</si>
  <si>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</si>
  <si>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</si>
  <si>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</si>
  <si>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</si>
  <si>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</si>
  <si>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</si>
  <si>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</si>
  <si>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</si>
  <si>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</si>
  <si>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</si>
  <si>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</si>
  <si>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</si>
  <si>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</si>
  <si>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</si>
  <si>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</si>
  <si>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</si>
  <si>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</si>
  <si>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</si>
  <si>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</si>
  <si>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</si>
  <si>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</si>
  <si>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</si>
  <si>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</si>
  <si>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</si>
  <si>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</si>
  <si>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</si>
  <si>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</si>
  <si>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</si>
  <si>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</si>
  <si>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</si>
  <si>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</si>
  <si>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</si>
  <si>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</si>
  <si>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</si>
  <si>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</si>
  <si>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</si>
  <si>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</si>
  <si>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</si>
  <si>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</si>
  <si>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</si>
  <si>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</si>
  <si>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</si>
  <si>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</si>
  <si>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</si>
  <si>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</si>
  <si>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</si>
  <si>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</si>
  <si>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</si>
  <si>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</si>
  <si>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</si>
  <si>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</si>
  <si>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</si>
  <si>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</si>
  <si>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</si>
  <si>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</si>
  <si>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</si>
  <si>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</si>
  <si>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</si>
  <si>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</si>
  <si>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</si>
  <si>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</si>
  <si>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</si>
  <si>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</si>
  <si>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</si>
  <si>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</si>
  <si>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</si>
  <si>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</si>
  <si>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</si>
  <si>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</si>
  <si>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</si>
  <si>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</si>
  <si>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</si>
  <si>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</si>
  <si>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</si>
  <si>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</si>
  <si>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</si>
  <si>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</si>
  <si>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</si>
  <si>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</si>
  <si>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</si>
  <si>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</si>
  <si>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</si>
  <si>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</si>
  <si>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</si>
  <si>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</si>
  <si>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</si>
  <si>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</si>
  <si>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</si>
  <si>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</si>
  <si>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</si>
  <si>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</si>
  <si>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</si>
  <si>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</si>
  <si>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</si>
  <si>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</si>
  <si>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</si>
  <si>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</si>
  <si>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</si>
  <si>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</si>
  <si>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</si>
  <si>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</si>
  <si>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</si>
  <si>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</si>
  <si>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</si>
  <si>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</si>
  <si>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</si>
  <si>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</si>
  <si>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</si>
  <si>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</si>
  <si>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</si>
  <si>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</si>
  <si>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</si>
  <si>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</si>
  <si>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</si>
  <si>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</si>
  <si>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</si>
  <si>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</si>
  <si>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</si>
  <si>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</si>
  <si>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</si>
  <si>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</si>
  <si>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</si>
  <si>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</si>
  <si>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</si>
  <si>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</si>
  <si>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</si>
  <si>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</si>
  <si>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</si>
  <si>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</si>
  <si>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</si>
  <si>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</si>
  <si>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</si>
  <si>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</si>
  <si>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</si>
  <si>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</si>
  <si>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</si>
  <si>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</si>
  <si>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</si>
  <si>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</si>
  <si>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</si>
  <si>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</si>
  <si>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</si>
  <si>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</si>
  <si>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</si>
  <si>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</si>
  <si>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</si>
  <si>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</si>
  <si>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</si>
  <si>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</si>
  <si>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</si>
  <si>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</si>
  <si>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</si>
  <si>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</si>
  <si>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</si>
  <si>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</si>
  <si>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</si>
  <si>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</si>
  <si>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</si>
  <si>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</si>
  <si>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</si>
  <si>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</si>
  <si>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</si>
  <si>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</si>
  <si>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</si>
  <si>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</si>
  <si>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</si>
  <si>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</si>
  <si>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</si>
  <si>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</si>
  <si>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</si>
  <si>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</si>
  <si>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</si>
  <si>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</si>
  <si>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</si>
  <si>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</si>
  <si>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</si>
  <si>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</si>
  <si>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</si>
  <si>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</si>
  <si>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</si>
  <si>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</si>
  <si>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</si>
  <si>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</si>
  <si>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</si>
  <si>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</si>
  <si>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</si>
  <si>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</si>
  <si>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</si>
  <si>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</si>
  <si>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</si>
  <si>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</si>
  <si>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</si>
  <si>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</si>
  <si>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</si>
  <si>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</si>
  <si>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</si>
  <si>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</si>
  <si>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</si>
  <si>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</si>
  <si>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</si>
  <si>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</si>
  <si>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</si>
  <si>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</si>
  <si>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</si>
  <si>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</si>
  <si>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</si>
  <si>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</si>
  <si>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</si>
  <si>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</si>
  <si>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</si>
  <si>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</si>
  <si>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</si>
  <si>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</si>
  <si>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</si>
  <si>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</si>
  <si>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</si>
  <si>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</si>
  <si>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</si>
  <si>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</si>
  <si>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</si>
  <si>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</si>
  <si>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</si>
  <si>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</si>
  <si>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</si>
  <si>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</si>
  <si>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</si>
  <si>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</si>
  <si>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</si>
  <si>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</si>
  <si>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</si>
  <si>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</si>
  <si>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</si>
  <si>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</si>
  <si>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</si>
  <si>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</si>
  <si>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</si>
  <si>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</si>
  <si>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</si>
  <si>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</si>
  <si>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</si>
  <si>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</si>
  <si>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</si>
  <si>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</si>
  <si>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</si>
  <si>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</si>
  <si>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</si>
  <si>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</si>
  <si>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</si>
  <si>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</si>
  <si>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</si>
  <si>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</si>
  <si>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</si>
  <si>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</si>
  <si>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</si>
  <si>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</si>
  <si>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</si>
  <si>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</si>
  <si>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</si>
  <si>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</si>
  <si>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</si>
  <si>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</si>
  <si>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</si>
  <si>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</si>
  <si>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</si>
  <si>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</si>
  <si>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</si>
  <si>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</si>
  <si>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</si>
  <si>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</si>
  <si>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</si>
  <si>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</si>
  <si>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</si>
  <si>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</si>
  <si>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</si>
  <si>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</si>
  <si>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</si>
  <si>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</si>
  <si>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</si>
  <si>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</si>
  <si>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</si>
  <si>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</si>
  <si>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</si>
  <si>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</si>
  <si>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</si>
  <si>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</si>
  <si>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</si>
  <si>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</si>
  <si>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</si>
  <si>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</si>
  <si>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</si>
  <si>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</si>
  <si>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</si>
  <si>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</si>
  <si>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</si>
  <si>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</si>
  <si>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</si>
  <si>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</si>
  <si>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</si>
  <si>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</si>
  <si>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</si>
  <si>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</si>
  <si>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</si>
  <si>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</si>
  <si>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</si>
  <si>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</si>
  <si>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</si>
  <si>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</si>
  <si>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</si>
  <si>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</si>
  <si>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</si>
  <si>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</si>
  <si>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</si>
  <si>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</si>
  <si>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</si>
  <si>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</si>
  <si>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</si>
  <si>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</si>
  <si>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</si>
  <si>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</si>
  <si>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</si>
  <si>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</si>
  <si>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</si>
  <si>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</si>
  <si>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</si>
  <si>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</si>
  <si>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</si>
  <si>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</si>
  <si>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</si>
  <si>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</si>
  <si>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</si>
  <si>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</si>
  <si>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</si>
  <si>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</si>
  <si>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</si>
  <si>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</si>
  <si>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</si>
  <si>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</si>
  <si>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</si>
  <si>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</si>
  <si>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</si>
  <si>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</si>
  <si>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</si>
  <si>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</si>
  <si>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</si>
  <si>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</si>
  <si>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</si>
  <si>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</si>
  <si>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</si>
  <si>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</si>
  <si>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</si>
  <si>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</si>
  <si>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</si>
  <si>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</si>
  <si>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</si>
  <si>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</si>
  <si>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</si>
  <si>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</si>
  <si>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</si>
  <si>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</si>
  <si>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</si>
  <si>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</si>
  <si>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</si>
  <si>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</si>
  <si>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</si>
  <si>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</si>
  <si>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</si>
  <si>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</si>
  <si>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</si>
  <si>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</si>
  <si>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</si>
  <si>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</si>
  <si>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</si>
  <si>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</si>
  <si>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</si>
  <si>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</si>
  <si>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</si>
  <si>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</si>
  <si>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</si>
  <si>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</si>
  <si>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</si>
  <si>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</si>
  <si>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</si>
  <si>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</si>
  <si>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</si>
  <si>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</si>
  <si>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</si>
  <si>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</si>
  <si>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</si>
  <si>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</si>
  <si>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</si>
  <si>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</si>
  <si>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</si>
  <si>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</si>
  <si>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</si>
  <si>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</si>
  <si>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</si>
  <si>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</si>
  <si>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</si>
  <si>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</si>
  <si>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</si>
  <si>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</si>
  <si>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</si>
  <si>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</si>
  <si>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</si>
  <si>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</si>
  <si>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</si>
  <si>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</si>
  <si>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</si>
  <si>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</si>
  <si>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</si>
  <si>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</si>
  <si>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</si>
  <si>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</si>
  <si>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</si>
  <si>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</si>
  <si>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</si>
  <si>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</si>
  <si>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</si>
  <si>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</si>
  <si>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</si>
  <si>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</si>
  <si>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</si>
  <si>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</si>
  <si>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</si>
  <si>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</si>
  <si>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</si>
  <si>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</si>
  <si>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</si>
  <si>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</si>
  <si>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</si>
  <si>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</si>
  <si>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</si>
  <si>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</si>
  <si>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</si>
  <si>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</si>
  <si>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</si>
  <si>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</si>
  <si>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</si>
  <si>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</si>
  <si>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</si>
  <si>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</si>
  <si>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</si>
  <si>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</si>
  <si>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</si>
  <si>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</si>
  <si>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</si>
  <si>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</si>
  <si>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</si>
  <si>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</si>
  <si>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</si>
  <si>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</si>
  <si>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</si>
  <si>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</si>
  <si>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</si>
  <si>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</si>
  <si>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</si>
  <si>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</si>
  <si>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</si>
  <si>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</si>
  <si>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</si>
  <si>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</si>
  <si>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</si>
  <si>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</si>
  <si>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</si>
  <si>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</si>
  <si>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</si>
  <si>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</si>
  <si>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</si>
  <si>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</si>
  <si>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</si>
  <si>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</si>
  <si>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</si>
  <si>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</si>
  <si>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</si>
  <si>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</si>
  <si>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</si>
  <si>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</si>
  <si>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</si>
  <si>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</si>
  <si>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</si>
  <si>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</si>
  <si>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</si>
  <si>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</si>
  <si>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</si>
  <si>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</si>
  <si>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</si>
  <si>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</si>
  <si>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</si>
  <si>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</si>
  <si>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</si>
  <si>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</si>
  <si>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</si>
  <si>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</si>
  <si>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</si>
  <si>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</si>
  <si>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</si>
  <si>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</si>
  <si>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</si>
  <si>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</si>
  <si>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</si>
  <si>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</si>
  <si>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</si>
  <si>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</si>
  <si>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</si>
  <si>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</si>
  <si>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</si>
  <si>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</si>
  <si>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</si>
  <si>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</si>
  <si>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</si>
  <si>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</si>
  <si>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</si>
  <si>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</si>
  <si>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</si>
  <si>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</si>
  <si>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</si>
  <si>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</si>
  <si>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</si>
  <si>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</si>
  <si>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</si>
  <si>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</si>
  <si>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</si>
  <si>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</si>
  <si>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</si>
  <si>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</si>
  <si>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</si>
  <si>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</si>
  <si>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</si>
  <si>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</si>
  <si>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</si>
  <si>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</si>
  <si>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</si>
  <si>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</si>
  <si>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</si>
  <si>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</si>
  <si>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</si>
  <si>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</si>
  <si>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</si>
  <si>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</si>
  <si>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</si>
  <si>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</si>
  <si>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</si>
  <si>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</si>
  <si>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</si>
  <si>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</si>
  <si>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</si>
  <si>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</si>
  <si>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</si>
  <si>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</si>
  <si>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</si>
  <si>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</si>
  <si>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</si>
  <si>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</si>
  <si>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</si>
  <si>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</si>
  <si>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</si>
  <si>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</si>
  <si>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</si>
  <si>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</si>
  <si>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</si>
  <si>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</si>
  <si>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</si>
  <si>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</si>
  <si>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</si>
  <si>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</si>
  <si>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</si>
  <si>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</si>
  <si>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</si>
  <si>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</si>
  <si>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</si>
  <si>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</si>
  <si>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</si>
  <si>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</si>
  <si>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</si>
  <si>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</si>
  <si>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</si>
  <si>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</si>
  <si>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</si>
  <si>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</si>
  <si>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</si>
  <si>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</si>
  <si>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</si>
  <si>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</si>
  <si>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</si>
  <si>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</si>
  <si>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</si>
  <si>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</si>
  <si>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</si>
  <si>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</si>
  <si>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</si>
  <si>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</si>
  <si>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</si>
  <si>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</si>
  <si>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</si>
  <si>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</si>
  <si>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</si>
  <si>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</si>
  <si>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</si>
  <si>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</si>
  <si>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</si>
  <si>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</si>
  <si>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</si>
  <si>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</si>
  <si>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</si>
  <si>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</si>
  <si>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</si>
  <si>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</si>
  <si>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</si>
  <si>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</si>
  <si>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</si>
  <si>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</si>
  <si>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</si>
  <si>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</si>
  <si>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</si>
  <si>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</si>
  <si>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</si>
  <si>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</si>
  <si>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</si>
  <si>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</si>
  <si>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</si>
  <si>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</si>
  <si>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</si>
  <si>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</si>
  <si>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</si>
  <si>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</si>
  <si>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</si>
  <si>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</si>
  <si>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</si>
  <si>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</si>
  <si>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</si>
  <si>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</si>
  <si>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</si>
  <si>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</si>
  <si>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</si>
  <si>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</si>
  <si>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</si>
  <si>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</si>
  <si>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</si>
  <si>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</si>
  <si>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</si>
  <si>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</si>
  <si>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</si>
  <si>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</si>
  <si>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</si>
  <si>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</si>
  <si>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</si>
  <si>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</si>
  <si>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</si>
  <si>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</si>
  <si>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</si>
  <si>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</si>
  <si>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</si>
  <si>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</si>
  <si>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</si>
  <si>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</si>
  <si>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</si>
  <si>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</si>
  <si>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</si>
  <si>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</si>
  <si>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</si>
  <si>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</si>
  <si>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</si>
  <si>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</si>
  <si>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</si>
  <si>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</si>
  <si>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</si>
  <si>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</si>
  <si>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</si>
  <si>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</si>
  <si>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</si>
  <si>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</si>
  <si>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</si>
  <si>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</si>
  <si>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</si>
  <si>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</si>
  <si>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</si>
  <si>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</si>
  <si>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</si>
  <si>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</si>
  <si>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</si>
  <si>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</si>
  <si>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</si>
  <si>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</si>
  <si>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</si>
  <si>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</si>
  <si>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</si>
  <si>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</si>
  <si>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</si>
  <si>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</si>
  <si>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</si>
  <si>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</si>
  <si>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</si>
  <si>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</si>
  <si>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</si>
  <si>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</si>
  <si>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</si>
  <si>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</si>
  <si>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</si>
  <si>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</si>
  <si>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</si>
  <si>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</si>
  <si>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</si>
  <si>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</si>
  <si>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</si>
  <si>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</si>
  <si>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</si>
  <si>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</si>
  <si>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</si>
  <si>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</si>
  <si>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</si>
  <si>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</si>
  <si>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</si>
  <si>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</si>
  <si>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</si>
  <si>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</si>
  <si>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</si>
  <si>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</si>
  <si>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</si>
  <si>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</si>
  <si>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</si>
  <si>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</si>
  <si>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</si>
  <si>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</si>
  <si>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</si>
  <si>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</si>
  <si>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</si>
  <si>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</si>
  <si>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</si>
  <si>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</si>
  <si>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</si>
  <si>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</si>
  <si>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</si>
  <si>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</si>
  <si>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</si>
  <si>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</si>
  <si>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</si>
  <si>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</si>
  <si>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</si>
  <si>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</si>
  <si>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</si>
  <si>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</si>
  <si>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</si>
  <si>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</si>
  <si>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</si>
  <si>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</si>
  <si>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</si>
  <si>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</si>
  <si>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</si>
  <si>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</si>
  <si>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</si>
  <si>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</si>
  <si>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</si>
  <si>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</si>
  <si>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</si>
  <si>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</si>
  <si>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</si>
  <si>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</si>
  <si>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</si>
  <si>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</si>
  <si>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</si>
  <si>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</si>
  <si>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</si>
  <si>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</si>
  <si>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</si>
  <si>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</si>
  <si>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</si>
  <si>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</si>
  <si>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</si>
  <si>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</si>
  <si>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</si>
  <si>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</si>
  <si>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</si>
  <si>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</si>
  <si>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</si>
  <si>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</si>
  <si>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</si>
  <si>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</si>
  <si>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</si>
  <si>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</si>
  <si>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</si>
  <si>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</si>
  <si>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</si>
  <si>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</si>
  <si>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</si>
  <si>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</si>
  <si>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</si>
  <si>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</si>
  <si>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</si>
  <si>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</si>
  <si>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</si>
  <si>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</si>
  <si>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</si>
  <si>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</si>
  <si>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</si>
  <si>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</si>
  <si>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</si>
  <si>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</si>
  <si>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</si>
  <si>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</si>
  <si>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</si>
  <si>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</si>
  <si>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</si>
  <si>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</si>
  <si>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</si>
  <si>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</si>
  <si>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</si>
  <si>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</si>
  <si>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</si>
  <si>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</si>
  <si>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</si>
  <si>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</si>
  <si>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</si>
  <si>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</si>
  <si>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</si>
  <si>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</si>
  <si>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</si>
  <si>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</si>
  <si>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</si>
  <si>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</si>
  <si>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</si>
  <si>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</si>
  <si>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</si>
  <si>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</si>
  <si>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</si>
  <si>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</si>
  <si>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</si>
  <si>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</si>
  <si>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</si>
  <si>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</si>
  <si>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</si>
  <si>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</si>
  <si>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</si>
  <si>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</si>
  <si>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</si>
  <si>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</si>
  <si>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</si>
  <si>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</si>
  <si>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</si>
  <si>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</si>
  <si>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</si>
  <si>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</si>
  <si>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</si>
  <si>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</si>
  <si>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</si>
  <si>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</si>
  <si>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</si>
  <si>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</si>
  <si>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</si>
  <si>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</si>
  <si>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</si>
  <si>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</si>
  <si>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</si>
  <si>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</si>
  <si>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</si>
  <si>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</si>
  <si>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</si>
  <si>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</si>
  <si>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</si>
  <si>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</si>
  <si>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</si>
  <si>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</si>
  <si>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</si>
  <si>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</si>
  <si>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</si>
  <si>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</si>
  <si>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</si>
  <si>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</si>
  <si>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</si>
  <si>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</si>
  <si>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</si>
  <si>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</si>
  <si>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</si>
  <si>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</si>
  <si>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</si>
  <si>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</si>
  <si>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</si>
  <si>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</si>
  <si>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</si>
  <si>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</si>
  <si>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</si>
  <si>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</si>
  <si>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</si>
  <si>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</si>
  <si>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</si>
  <si>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</si>
  <si>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</si>
  <si>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</si>
  <si>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</si>
  <si>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</si>
  <si>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</si>
  <si>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</si>
  <si>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</si>
  <si>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</si>
  <si>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</si>
  <si>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</si>
  <si>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</si>
  <si>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</si>
  <si>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</si>
  <si>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</si>
  <si>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</si>
  <si>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</si>
  <si>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</si>
  <si>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</si>
  <si>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</si>
  <si>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</si>
  <si>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</si>
  <si>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</si>
  <si>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</si>
  <si>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</si>
  <si>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</si>
  <si>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</si>
  <si>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</si>
  <si>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</si>
  <si>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</si>
  <si>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</si>
  <si>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</si>
  <si>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</si>
  <si>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</si>
  <si>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</si>
  <si>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</si>
  <si>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</si>
  <si>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</si>
  <si>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</si>
  <si>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</si>
  <si>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</si>
  <si>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</si>
  <si>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</si>
  <si>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</si>
  <si>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</si>
  <si>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</si>
  <si>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</si>
  <si>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</si>
  <si>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</si>
  <si>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</si>
  <si>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</si>
  <si>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</si>
  <si>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</si>
  <si>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</si>
  <si>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</si>
  <si>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</si>
  <si>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</si>
  <si>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</si>
  <si>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</si>
  <si>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</si>
  <si>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</si>
  <si>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</si>
  <si>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</si>
  <si>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</si>
  <si>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</si>
  <si>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</si>
  <si>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</si>
  <si>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</si>
  <si>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</si>
  <si>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</si>
  <si>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</si>
  <si>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</si>
  <si>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</si>
  <si>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</si>
  <si>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</si>
  <si>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</si>
  <si>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</si>
  <si>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</si>
  <si>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</si>
  <si>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</si>
  <si>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</si>
  <si>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</si>
  <si>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</si>
  <si>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</si>
  <si>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</si>
  <si>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</si>
  <si>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</si>
  <si>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</si>
  <si>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</si>
  <si>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</si>
  <si>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</si>
  <si>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</si>
  <si>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</si>
  <si>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</si>
  <si>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</si>
  <si>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</si>
  <si>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</si>
  <si>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</si>
  <si>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</si>
  <si>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</si>
  <si>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</si>
  <si>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</si>
  <si>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</si>
  <si>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</si>
  <si>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</si>
  <si>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</si>
  <si>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</si>
  <si>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</si>
  <si>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</si>
  <si>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</si>
  <si>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</si>
  <si>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</si>
  <si>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</si>
  <si>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</si>
  <si>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</si>
  <si>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</si>
  <si>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</si>
  <si>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</si>
  <si>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</si>
  <si>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</si>
  <si>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</si>
  <si>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</si>
  <si>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</si>
  <si>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</si>
  <si>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</si>
  <si>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</si>
  <si>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</si>
  <si>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</si>
  <si>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</si>
  <si>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</si>
  <si>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</si>
  <si>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</si>
  <si>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</si>
  <si>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</si>
  <si>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</si>
  <si>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</si>
  <si>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</si>
  <si>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</si>
  <si>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</si>
  <si>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</si>
  <si>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</si>
  <si>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</si>
  <si>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</si>
  <si>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</si>
  <si>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</si>
  <si>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</si>
  <si>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</si>
  <si>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</si>
  <si>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</si>
  <si>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</si>
  <si>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</si>
  <si>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</si>
  <si>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</si>
  <si>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</si>
  <si>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</si>
  <si>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</si>
  <si>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</si>
  <si>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</si>
  <si>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</si>
  <si>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</si>
  <si>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</si>
  <si>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</si>
  <si>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</si>
  <si>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</si>
  <si>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</si>
  <si>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</si>
  <si>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</si>
  <si>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</si>
  <si>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</si>
  <si>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</si>
  <si>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</si>
  <si>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</si>
  <si>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</si>
  <si>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</si>
  <si>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</si>
  <si>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</si>
  <si>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</si>
  <si>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</si>
  <si>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</si>
  <si>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</si>
  <si>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</si>
  <si>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</si>
  <si>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</si>
  <si>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</si>
  <si>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</si>
  <si>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</si>
  <si>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</si>
  <si>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</si>
  <si>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</si>
  <si>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</si>
  <si>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</si>
  <si>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</si>
  <si>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</si>
  <si>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</si>
  <si>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</si>
  <si>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</si>
  <si>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</si>
  <si>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</si>
  <si>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</si>
  <si>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</si>
  <si>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</si>
  <si>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</si>
  <si>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</si>
  <si>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</si>
  <si>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</si>
  <si>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</si>
  <si>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</si>
  <si>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</si>
  <si>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</si>
  <si>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</si>
  <si>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</si>
  <si>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</si>
  <si>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</si>
  <si>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</si>
  <si>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</si>
  <si>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</si>
  <si>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</si>
  <si>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</si>
  <si>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</si>
  <si>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</si>
  <si>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</si>
  <si>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</si>
  <si>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</si>
  <si>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</si>
  <si>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</si>
  <si>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</si>
  <si>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</si>
  <si>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</si>
  <si>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</si>
  <si>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</si>
  <si>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</si>
  <si>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</si>
  <si>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</si>
  <si>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</si>
  <si>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</si>
  <si>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</si>
  <si>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</si>
  <si>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</si>
  <si>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</si>
  <si>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</si>
  <si>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</si>
  <si>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</si>
  <si>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</si>
  <si>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</si>
  <si>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</si>
  <si>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</si>
  <si>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</si>
  <si>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</si>
  <si>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</si>
  <si>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</si>
  <si>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</si>
  <si>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</si>
  <si>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</si>
  <si>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</si>
  <si>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</si>
  <si>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</si>
  <si>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</si>
  <si>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</si>
  <si>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</si>
  <si>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</si>
  <si>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</si>
  <si>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</si>
  <si>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</si>
  <si>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</si>
  <si>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</si>
  <si>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</si>
  <si>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</si>
  <si>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</si>
  <si>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</si>
  <si>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</si>
  <si>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</si>
  <si>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</si>
  <si>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</si>
  <si>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</si>
  <si>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</si>
  <si>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</si>
  <si>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</si>
  <si>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</si>
  <si>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</si>
  <si>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</si>
  <si>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</si>
  <si>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</si>
  <si>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</si>
  <si>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</si>
  <si>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</si>
  <si>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</si>
  <si>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</si>
  <si>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</si>
  <si>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</si>
  <si>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</si>
  <si>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</si>
  <si>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</si>
  <si>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</si>
  <si>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</si>
  <si>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</si>
  <si>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</si>
  <si>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</si>
  <si>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</si>
  <si>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</si>
  <si>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</si>
  <si>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</si>
  <si>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</si>
  <si>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</si>
  <si>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</si>
  <si>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</si>
  <si>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</si>
  <si>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</si>
  <si>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</si>
  <si>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</si>
  <si>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</si>
  <si>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</si>
  <si>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</si>
  <si>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</si>
  <si>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</si>
  <si>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</si>
  <si>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</si>
  <si>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</si>
  <si>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</si>
  <si>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</si>
  <si>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</si>
  <si>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</si>
  <si>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</si>
  <si>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</si>
  <si>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</si>
  <si>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</si>
  <si>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</si>
  <si>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</si>
  <si>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</si>
  <si>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</si>
  <si>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</si>
  <si>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</si>
  <si>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</si>
  <si>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</si>
  <si>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</si>
  <si>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</si>
  <si>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</si>
  <si>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</si>
  <si>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</si>
  <si>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</si>
  <si>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</si>
  <si>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</si>
  <si>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</si>
  <si>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</si>
  <si>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</si>
  <si>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</si>
  <si>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</si>
  <si>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</si>
  <si>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</si>
  <si>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</si>
  <si>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</si>
  <si>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</si>
  <si>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</si>
  <si>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</si>
  <si>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</si>
  <si>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</si>
  <si>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</si>
  <si>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</si>
  <si>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</si>
  <si>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</si>
  <si>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</si>
  <si>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</si>
  <si>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</si>
  <si>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</si>
  <si>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</si>
  <si>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</si>
  <si>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</si>
  <si>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</si>
  <si>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</si>
  <si>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</si>
  <si>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</si>
  <si>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</si>
  <si>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</si>
  <si>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</si>
  <si>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</si>
  <si>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</si>
  <si>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</si>
  <si>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</si>
  <si>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</si>
  <si>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</si>
  <si>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</si>
  <si>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</si>
  <si>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</si>
  <si>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</si>
  <si>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</si>
  <si>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</si>
  <si>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</si>
  <si>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</si>
  <si>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</si>
  <si>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</si>
  <si>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</si>
  <si>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</si>
  <si>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</si>
  <si>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</si>
  <si>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</si>
  <si>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</si>
  <si>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</si>
  <si>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</si>
  <si>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</si>
  <si>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</si>
  <si>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</si>
  <si>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</si>
  <si>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</si>
  <si>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</si>
  <si>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</si>
  <si>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</si>
  <si>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</si>
  <si>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</si>
  <si>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</si>
  <si>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</si>
  <si>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</si>
  <si>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</si>
  <si>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</si>
  <si>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</si>
  <si>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</si>
  <si>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</si>
  <si>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</si>
  <si>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</si>
  <si>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</si>
  <si>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</si>
  <si>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</si>
  <si>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</si>
  <si>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</si>
  <si>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</si>
  <si>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</si>
  <si>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</si>
  <si>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</si>
  <si>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</si>
  <si>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</si>
  <si>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</si>
  <si>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</si>
  <si>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</si>
  <si>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</si>
  <si>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</si>
  <si>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</si>
  <si>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</si>
  <si>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</si>
  <si>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</si>
  <si>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</si>
  <si>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</si>
  <si>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</si>
  <si>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</si>
  <si>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</si>
  <si>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</si>
  <si>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</si>
  <si>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</si>
  <si>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</si>
  <si>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</si>
  <si>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</si>
  <si>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</si>
  <si>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</si>
  <si>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</si>
  <si>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</si>
  <si>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</si>
  <si>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</si>
  <si>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</si>
  <si>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</si>
  <si>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</si>
  <si>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</si>
  <si>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</si>
  <si>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</si>
  <si>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</si>
  <si>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</si>
  <si>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</si>
  <si>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</si>
  <si>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</si>
  <si>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</si>
  <si>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</si>
  <si>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</si>
  <si>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</si>
  <si>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</si>
  <si>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</si>
  <si>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</si>
  <si>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</si>
  <si>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</si>
  <si>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</si>
  <si>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</si>
  <si>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</si>
  <si>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</si>
  <si>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</si>
  <si>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</si>
  <si>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</si>
  <si>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</si>
  <si>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</si>
  <si>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</si>
  <si>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</si>
  <si>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</si>
  <si>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</si>
  <si>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</si>
  <si>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</si>
  <si>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</si>
  <si>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</si>
  <si>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</si>
  <si>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</si>
  <si>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</si>
  <si>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</si>
  <si>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</si>
  <si>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</si>
  <si>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</si>
  <si>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</si>
  <si>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</si>
  <si>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</si>
  <si>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</si>
  <si>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</si>
  <si>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</si>
  <si>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</si>
  <si>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</si>
  <si>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</si>
  <si>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</si>
  <si>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</si>
  <si>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</si>
  <si>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</si>
  <si>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</si>
  <si>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</si>
  <si>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</si>
  <si>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</si>
  <si>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</si>
  <si>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</si>
  <si>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</si>
  <si>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</si>
  <si>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</si>
  <si>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</si>
  <si>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</si>
  <si>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</si>
  <si>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</si>
  <si>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</si>
  <si>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</si>
  <si>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</si>
  <si>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</si>
  <si>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</si>
  <si>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</si>
  <si>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</si>
  <si>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</si>
  <si>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</si>
  <si>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</si>
  <si>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</si>
  <si>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</si>
  <si>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</si>
  <si>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</si>
  <si>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</si>
  <si>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</si>
  <si>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</si>
  <si>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</si>
  <si>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</si>
  <si>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</si>
  <si>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</si>
  <si>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</si>
  <si>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</si>
  <si>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</si>
  <si>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</si>
  <si>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</si>
  <si>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</si>
  <si>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</si>
  <si>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</si>
  <si>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</si>
  <si>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</si>
  <si>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</si>
  <si>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</si>
  <si>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</si>
  <si>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</si>
  <si>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</si>
  <si>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</si>
  <si>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</si>
  <si>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</si>
  <si>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</si>
  <si>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</si>
  <si>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</si>
  <si>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</si>
  <si>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</si>
  <si>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</si>
  <si>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</si>
  <si>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</si>
  <si>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</si>
  <si>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</si>
  <si>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</si>
  <si>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</si>
  <si>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</si>
  <si>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</si>
  <si>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</si>
  <si>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</si>
  <si>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</si>
  <si>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</si>
  <si>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</si>
  <si>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</si>
  <si>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</si>
  <si>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</si>
  <si>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</si>
  <si>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</si>
  <si>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</si>
  <si>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</si>
  <si>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</si>
  <si>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</si>
  <si>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</si>
  <si>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</si>
  <si>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</si>
  <si>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</si>
  <si>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</si>
  <si>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</si>
  <si>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</si>
  <si>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</si>
  <si>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</si>
  <si>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</si>
  <si>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</si>
  <si>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</si>
  <si>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</si>
  <si>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</si>
  <si>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</si>
  <si>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</si>
  <si>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</si>
  <si>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</si>
  <si>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</si>
  <si>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</si>
  <si>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</si>
  <si>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</si>
  <si>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</si>
  <si>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</si>
  <si>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</si>
  <si>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</si>
  <si>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</si>
  <si>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</si>
  <si>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</si>
  <si>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</si>
  <si>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</si>
  <si>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</si>
  <si>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</si>
  <si>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</si>
  <si>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</si>
  <si>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</si>
  <si>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</si>
  <si>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</si>
  <si>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</si>
  <si>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</si>
  <si>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</si>
  <si>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</si>
  <si>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</si>
  <si>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</si>
  <si>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</si>
  <si>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</si>
  <si>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</si>
  <si>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</si>
  <si>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</si>
  <si>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</si>
  <si>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</si>
  <si>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</si>
  <si>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</si>
  <si>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</si>
  <si>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</si>
  <si>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</si>
  <si>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</si>
  <si>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</si>
  <si>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</si>
  <si>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</si>
  <si>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</si>
  <si>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</si>
  <si>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</si>
  <si>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</si>
  <si>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</si>
  <si>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</si>
  <si>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</si>
  <si>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</si>
  <si>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</si>
  <si>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</si>
  <si>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</si>
  <si>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</si>
  <si>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</si>
  <si>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</si>
  <si>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</si>
  <si>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</si>
  <si>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</si>
  <si>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</si>
  <si>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</si>
  <si>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</si>
  <si>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</si>
  <si>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</si>
  <si>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</si>
  <si>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</si>
  <si>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</si>
  <si>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</si>
  <si>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</si>
  <si>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</si>
  <si>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</si>
  <si>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</si>
  <si>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</si>
  <si>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</si>
  <si>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</si>
  <si>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</si>
  <si>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</si>
  <si>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</si>
  <si>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</si>
  <si>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</si>
  <si>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</si>
  <si>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</si>
  <si>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</si>
  <si>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</si>
  <si>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</si>
  <si>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</si>
  <si>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</si>
  <si>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</si>
  <si>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</si>
  <si>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</si>
  <si>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</si>
  <si>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</si>
  <si>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</si>
  <si>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</si>
  <si>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</si>
  <si>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</si>
  <si>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</si>
  <si>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</si>
  <si>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</si>
  <si>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</si>
  <si>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</si>
  <si>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</si>
  <si>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</si>
  <si>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</si>
  <si>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</si>
  <si>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</si>
  <si>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</si>
  <si>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</si>
  <si>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</si>
  <si>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</si>
  <si>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</si>
  <si>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</si>
  <si>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</si>
  <si>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</si>
  <si>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</si>
  <si>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</si>
  <si>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</si>
  <si>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</si>
  <si>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</si>
  <si>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</si>
  <si>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</si>
  <si>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</si>
  <si>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</si>
  <si>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</si>
  <si>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</si>
  <si>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</si>
  <si>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</si>
  <si>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</si>
  <si>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</si>
  <si>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</si>
  <si>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</si>
  <si>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</si>
  <si>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</si>
  <si>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</si>
  <si>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</si>
  <si>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</si>
  <si>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</si>
  <si>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</si>
  <si>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</si>
  <si>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</si>
  <si>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</si>
  <si>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</si>
  <si>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</si>
  <si>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</si>
  <si>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</si>
  <si>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</si>
  <si>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</si>
  <si>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</si>
  <si>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</si>
  <si>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</si>
  <si>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</si>
  <si>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</si>
  <si>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</si>
  <si>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</si>
  <si>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</si>
  <si>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</si>
  <si>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</si>
  <si>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</si>
  <si>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</si>
  <si>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</si>
  <si>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</si>
  <si>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</si>
  <si>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</si>
  <si>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</si>
  <si>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</si>
  <si>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</si>
  <si>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</si>
  <si>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</si>
  <si>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</si>
  <si>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</si>
  <si>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</si>
  <si>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</si>
  <si>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</si>
  <si>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</si>
  <si>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</si>
  <si>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</si>
  <si>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</si>
  <si>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</si>
  <si>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</si>
  <si>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</si>
  <si>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</si>
  <si>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</si>
  <si>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</si>
  <si>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</si>
  <si>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</si>
  <si>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</si>
  <si>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</si>
  <si>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</si>
  <si>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</si>
  <si>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</si>
  <si>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</si>
  <si>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</si>
  <si>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</si>
  <si>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</si>
  <si>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</si>
  <si>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</si>
  <si>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</si>
  <si>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</si>
  <si>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</si>
  <si>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</si>
  <si>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</si>
  <si>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</si>
  <si>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</si>
  <si>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</si>
  <si>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</si>
  <si>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</si>
  <si>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</si>
  <si>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</si>
  <si>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</si>
  <si>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</si>
  <si>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</si>
  <si>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</si>
  <si>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</si>
  <si>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</si>
  <si>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</si>
  <si>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</si>
  <si>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</si>
  <si>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</si>
  <si>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</si>
  <si>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</si>
  <si>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</si>
  <si>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</si>
  <si>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</si>
  <si>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</si>
  <si>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</si>
  <si>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</si>
  <si>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</si>
  <si>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</si>
  <si>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</si>
  <si>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</si>
  <si>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</si>
  <si>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</si>
  <si>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</si>
  <si>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</si>
  <si>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</si>
  <si>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</si>
  <si>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</si>
  <si>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</si>
  <si>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</si>
  <si>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</si>
  <si>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</si>
  <si>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</si>
  <si>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</si>
  <si>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</si>
  <si>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</si>
  <si>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</si>
  <si>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</si>
  <si>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</si>
  <si>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</si>
  <si>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</si>
  <si>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</si>
  <si>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</si>
  <si>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</si>
  <si>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</si>
  <si>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</si>
  <si>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</si>
  <si>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</si>
  <si>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</si>
  <si>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</si>
  <si>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</si>
  <si>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</si>
  <si>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</si>
  <si>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</si>
  <si>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</si>
  <si>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</si>
  <si>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</si>
  <si>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</si>
  <si>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</si>
  <si>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</si>
  <si>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</si>
  <si>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</si>
  <si>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</si>
  <si>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</si>
  <si>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</si>
  <si>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</si>
  <si>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</si>
  <si>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</si>
  <si>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</si>
  <si>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</si>
  <si>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</si>
  <si>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</si>
  <si>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</si>
  <si>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</si>
  <si>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</si>
  <si>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</si>
  <si>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</si>
  <si>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</si>
  <si>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</si>
  <si>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</si>
  <si>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</si>
  <si>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</si>
  <si>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</si>
  <si>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</si>
  <si>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</si>
  <si>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</si>
  <si>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</si>
  <si>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</si>
  <si>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</si>
  <si>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</si>
  <si>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</si>
  <si>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</si>
  <si>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</si>
  <si>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</si>
  <si>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</si>
  <si>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</si>
  <si>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</si>
  <si>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</si>
  <si>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</si>
  <si>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</si>
  <si>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</si>
  <si>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</si>
  <si>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</si>
  <si>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</si>
  <si>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</si>
  <si>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</si>
  <si>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</si>
  <si>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</si>
  <si>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</si>
  <si>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</si>
  <si>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</si>
  <si>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</si>
  <si>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</si>
  <si>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</si>
  <si>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</si>
  <si>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</si>
  <si>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</si>
  <si>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</si>
  <si>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</si>
  <si>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</si>
  <si>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</si>
  <si>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</si>
  <si>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</si>
  <si>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</si>
  <si>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</si>
  <si>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</si>
  <si>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</si>
  <si>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</si>
  <si>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</si>
  <si>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</si>
  <si>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</si>
  <si>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</si>
  <si>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</si>
  <si>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</si>
  <si>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</si>
  <si>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</si>
  <si>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</si>
  <si>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</si>
  <si>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</si>
  <si>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</si>
  <si>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</si>
  <si>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</si>
  <si>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</si>
  <si>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</si>
  <si>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</si>
  <si>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</si>
  <si>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</si>
  <si>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</si>
  <si>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</si>
  <si>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</si>
  <si>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</si>
  <si>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</si>
  <si>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</si>
  <si>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</si>
  <si>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</si>
  <si>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</si>
  <si>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</si>
  <si>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</si>
  <si>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</si>
  <si>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</si>
  <si>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</si>
  <si>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</si>
  <si>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</si>
  <si>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</si>
  <si>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</si>
  <si>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</si>
  <si>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</si>
  <si>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</si>
  <si>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</si>
  <si>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</si>
  <si>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</si>
  <si>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</si>
  <si>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</si>
  <si>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</si>
  <si>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</si>
  <si>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</si>
  <si>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</si>
  <si>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</si>
  <si>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</si>
  <si>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</si>
  <si>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</si>
  <si>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</si>
  <si>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</si>
  <si>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</si>
  <si>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</si>
  <si>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</si>
  <si>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</si>
  <si>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</si>
  <si>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</si>
  <si>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</si>
  <si>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</si>
  <si>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</si>
  <si>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</si>
  <si>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</si>
  <si>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</si>
  <si>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</si>
  <si>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</si>
  <si>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</si>
  <si>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</si>
  <si>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</si>
  <si>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</si>
  <si>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</si>
  <si>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</si>
  <si>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</si>
  <si>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</si>
  <si>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</si>
  <si>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</si>
  <si>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</si>
  <si>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</si>
  <si>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</si>
  <si>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</si>
  <si>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</si>
  <si>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</si>
  <si>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</si>
  <si>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</si>
  <si>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</si>
  <si>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</si>
  <si>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</si>
  <si>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</si>
  <si>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</si>
  <si>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</si>
  <si>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</si>
  <si>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</si>
  <si>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</si>
  <si>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</si>
  <si>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</si>
  <si>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</si>
  <si>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</si>
  <si>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</si>
  <si>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</si>
  <si>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</si>
  <si>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</si>
  <si>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</si>
  <si>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</si>
  <si>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</si>
  <si>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</si>
  <si>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</si>
  <si>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</si>
  <si>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</si>
  <si>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</si>
  <si>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</si>
  <si>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</si>
  <si>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</si>
  <si>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</si>
  <si>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</si>
  <si>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</si>
  <si>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</si>
  <si>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</si>
  <si>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</si>
  <si>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</si>
  <si>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</si>
  <si>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</si>
  <si>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</si>
  <si>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</si>
  <si>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</si>
  <si>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</si>
  <si>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</si>
  <si>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</si>
  <si>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</si>
  <si>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</si>
  <si>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</si>
  <si>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</si>
  <si>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</si>
  <si>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</si>
  <si>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</si>
  <si>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</si>
  <si>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</si>
  <si>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</si>
  <si>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</si>
  <si>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</si>
  <si>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</si>
  <si>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</si>
  <si>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</si>
  <si>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</si>
  <si>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</si>
  <si>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</si>
  <si>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</si>
  <si>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</si>
  <si>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</si>
  <si>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</si>
  <si>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</si>
  <si>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</si>
  <si>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</si>
  <si>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</si>
  <si>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</si>
  <si>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</si>
  <si>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</si>
  <si>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</si>
  <si>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</si>
  <si>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</si>
  <si>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</si>
  <si>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</si>
  <si>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</si>
  <si>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</si>
  <si>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</si>
  <si>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</si>
  <si>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</si>
  <si>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</si>
  <si>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</si>
  <si>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</si>
  <si>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</si>
  <si>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</si>
  <si>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</si>
  <si>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</si>
  <si>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</si>
  <si>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</si>
  <si>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</si>
  <si>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</si>
  <si>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</si>
  <si>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</si>
  <si>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</si>
  <si>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</si>
  <si>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</si>
  <si>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</si>
  <si>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</si>
  <si>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</si>
  <si>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</si>
  <si>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</si>
  <si>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</si>
  <si>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</si>
  <si>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</si>
  <si>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</si>
  <si>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</si>
  <si>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</si>
  <si>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</si>
  <si>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</si>
  <si>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</si>
  <si>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</si>
  <si>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</si>
  <si>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</si>
  <si>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</si>
  <si>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</si>
  <si>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</si>
  <si>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</si>
  <si>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</si>
  <si>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</si>
  <si>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</si>
  <si>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</si>
  <si>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</si>
  <si>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</si>
  <si>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</si>
  <si>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</si>
  <si>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</si>
  <si>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</si>
  <si>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</si>
  <si>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</si>
  <si>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</si>
  <si>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</si>
  <si>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</si>
  <si>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</si>
  <si>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</si>
  <si>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</si>
  <si>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</si>
  <si>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</si>
  <si>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</si>
  <si>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</si>
  <si>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</si>
  <si>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</si>
  <si>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</si>
  <si>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</si>
  <si>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</si>
  <si>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</si>
  <si>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</si>
  <si>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</si>
  <si>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</si>
  <si>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</si>
  <si>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</si>
  <si>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</si>
  <si>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</si>
  <si>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</si>
  <si>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</si>
  <si>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</si>
  <si>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</si>
  <si>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</si>
  <si>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</si>
  <si>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</si>
  <si>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</si>
  <si>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</si>
  <si>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</si>
  <si>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</si>
  <si>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</si>
  <si>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</si>
  <si>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</si>
  <si>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</si>
  <si>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</si>
  <si>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</si>
  <si>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</si>
  <si>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</si>
  <si>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</si>
  <si>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</si>
  <si>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</si>
  <si>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</si>
  <si>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</si>
  <si>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</si>
  <si>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</si>
  <si>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</si>
  <si>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</si>
  <si>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</si>
  <si>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</si>
  <si>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</si>
  <si>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</si>
  <si>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</si>
  <si>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</si>
  <si>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</si>
  <si>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</si>
  <si>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</si>
  <si>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</si>
  <si>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</si>
  <si>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</si>
  <si>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</si>
  <si>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</si>
  <si>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</si>
  <si>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</si>
  <si>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</si>
  <si>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</si>
  <si>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</si>
  <si>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</si>
  <si>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</si>
  <si>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</si>
  <si>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</si>
  <si>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</si>
  <si>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</si>
  <si>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</si>
  <si>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</si>
  <si>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</si>
  <si>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</si>
  <si>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</si>
  <si>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</si>
  <si>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</si>
  <si>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</si>
  <si>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</si>
  <si>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</si>
  <si>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</si>
  <si>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</si>
  <si>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</si>
  <si>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</si>
  <si>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</si>
  <si>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</si>
  <si>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</si>
  <si>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</si>
  <si>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</si>
  <si>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</si>
  <si>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</si>
  <si>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</si>
  <si>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</si>
  <si>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</si>
  <si>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</si>
  <si>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</si>
  <si>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</si>
  <si>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</si>
  <si>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</si>
  <si>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</si>
  <si>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</si>
  <si>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</si>
  <si>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</si>
  <si>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</si>
  <si>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</si>
  <si>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</si>
  <si>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</si>
  <si>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</si>
  <si>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</si>
  <si>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</si>
  <si>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</si>
  <si>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</si>
  <si>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</si>
  <si>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</si>
  <si>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</si>
  <si>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</si>
  <si>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</si>
  <si>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</si>
  <si>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</si>
  <si>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</si>
  <si>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</si>
  <si>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</si>
  <si>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</si>
  <si>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</si>
  <si>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</si>
  <si>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</si>
  <si>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</si>
  <si>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</si>
  <si>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</si>
  <si>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</si>
  <si>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</si>
  <si>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</si>
  <si>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</si>
  <si>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</si>
  <si>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</si>
  <si>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</si>
  <si>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</si>
  <si>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</si>
  <si>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</si>
  <si>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</si>
  <si>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</si>
  <si>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</si>
  <si>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</si>
  <si>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</si>
  <si>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</si>
  <si>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</si>
  <si>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</si>
  <si>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</si>
  <si>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</si>
  <si>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</si>
  <si>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</si>
  <si>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</si>
  <si>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</si>
  <si>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</si>
  <si>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</si>
  <si>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</si>
  <si>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</si>
  <si>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</si>
  <si>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</si>
  <si>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</si>
  <si>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</si>
  <si>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</si>
  <si>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</si>
  <si>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</si>
  <si>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</si>
  <si>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</si>
  <si>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</si>
  <si>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</si>
  <si>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</si>
  <si>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</si>
  <si>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</si>
  <si>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</si>
  <si>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</si>
  <si>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</si>
  <si>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</si>
  <si>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</si>
  <si>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</si>
  <si>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</si>
  <si>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</si>
  <si>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</si>
  <si>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</si>
  <si>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</si>
  <si>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</si>
  <si>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</si>
  <si>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</si>
  <si>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</si>
  <si>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</si>
  <si>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</si>
  <si>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</si>
  <si>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</si>
  <si>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</si>
  <si>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</si>
  <si>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</si>
  <si>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</si>
  <si>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</si>
  <si>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</si>
  <si>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</si>
  <si>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</si>
  <si>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</si>
  <si>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</si>
  <si>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</si>
  <si>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</si>
  <si>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</si>
  <si>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</si>
  <si>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</si>
  <si>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</si>
  <si>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</si>
  <si>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</si>
  <si>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</si>
  <si>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</si>
  <si>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</si>
  <si>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</si>
  <si>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</si>
  <si>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</si>
  <si>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</si>
  <si>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</si>
  <si>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</si>
  <si>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</si>
  <si>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</si>
  <si>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</si>
  <si>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</si>
  <si>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</si>
  <si>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</si>
  <si>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</si>
  <si>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</si>
  <si>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</si>
  <si>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</si>
  <si>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</si>
  <si>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</si>
  <si>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</si>
  <si>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</si>
  <si>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</si>
  <si>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</si>
  <si>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</si>
  <si>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</si>
  <si>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</si>
  <si>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</si>
  <si>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</si>
  <si>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</si>
  <si>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</si>
  <si>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</si>
  <si>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</si>
  <si>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</si>
  <si>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</si>
  <si>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</si>
  <si>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</si>
  <si>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</si>
  <si>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</si>
  <si>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</si>
  <si>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</si>
  <si>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</si>
  <si>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</si>
  <si>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</si>
  <si>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</si>
  <si>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</si>
  <si>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</si>
  <si>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</si>
  <si>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</si>
  <si>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</si>
  <si>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</si>
  <si>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</si>
  <si>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</si>
  <si>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</si>
  <si>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</si>
  <si>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</si>
  <si>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</si>
  <si>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</si>
  <si>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</si>
  <si>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</si>
  <si>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</si>
  <si>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</si>
  <si>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</si>
  <si>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</si>
  <si>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</si>
  <si>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</si>
  <si>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</si>
  <si>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</si>
  <si>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</si>
  <si>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</si>
  <si>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</si>
  <si>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</si>
  <si>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</si>
  <si>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</si>
  <si>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</si>
  <si>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</si>
  <si>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</si>
  <si>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</si>
  <si>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</si>
  <si>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</si>
  <si>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</si>
  <si>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</si>
  <si>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</si>
  <si>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</si>
  <si>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</si>
  <si>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</si>
  <si>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</si>
  <si>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</si>
  <si>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</si>
  <si>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</si>
  <si>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</si>
  <si>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</si>
  <si>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</si>
  <si>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</si>
  <si>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</si>
  <si>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</si>
  <si>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</si>
  <si>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</si>
  <si>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</si>
  <si>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</si>
  <si>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</si>
  <si>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</si>
  <si>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</si>
  <si>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</si>
  <si>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</si>
  <si>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</si>
  <si>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</si>
  <si>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</si>
  <si>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</si>
  <si>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</si>
  <si>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</si>
  <si>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</si>
  <si>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</si>
  <si>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</si>
  <si>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</si>
  <si>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</si>
  <si>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</si>
  <si>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</si>
  <si>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</si>
  <si>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</si>
  <si>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</si>
  <si>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</si>
  <si>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</si>
  <si>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</si>
  <si>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</si>
  <si>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</si>
  <si>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</si>
  <si>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</si>
  <si>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</si>
  <si>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</si>
  <si>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</si>
  <si>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</si>
  <si>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</si>
  <si>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</si>
  <si>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</si>
  <si>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</si>
  <si>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</si>
  <si>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</si>
  <si>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</si>
  <si>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</si>
  <si>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</si>
  <si>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</si>
  <si>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</si>
  <si>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</si>
  <si>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</si>
  <si>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</si>
  <si>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</si>
  <si>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</si>
  <si>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</si>
  <si>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</si>
  <si>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</si>
  <si>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</si>
  <si>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</si>
  <si>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</si>
  <si>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</si>
  <si>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</si>
  <si>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</si>
  <si>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</si>
  <si>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</si>
  <si>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</si>
  <si>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</si>
  <si>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</si>
  <si>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</si>
  <si>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</si>
  <si>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</si>
  <si>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</si>
  <si>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</si>
  <si>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</si>
  <si>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</si>
  <si>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</si>
  <si>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</si>
  <si>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</si>
  <si>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</si>
  <si>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</si>
  <si>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</si>
  <si>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</si>
  <si>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</si>
  <si>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</si>
  <si>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</si>
  <si>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</si>
  <si>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</si>
  <si>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</si>
  <si>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</si>
  <si>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</si>
  <si>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</si>
  <si>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</si>
  <si>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</si>
  <si>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</si>
  <si>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</si>
  <si>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</si>
  <si>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</si>
  <si>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</si>
  <si>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</si>
  <si>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</si>
  <si>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</si>
  <si>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</si>
  <si>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</si>
  <si>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</si>
  <si>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</si>
  <si>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</si>
  <si>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</si>
  <si>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</si>
  <si>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</si>
  <si>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</si>
  <si>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</si>
  <si>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</si>
  <si>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</si>
  <si>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</si>
  <si>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</si>
  <si>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</si>
  <si>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</si>
  <si>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</si>
  <si>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</si>
  <si>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</si>
  <si>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</si>
  <si>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</si>
  <si>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</si>
  <si>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</si>
  <si>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</si>
  <si>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</si>
  <si>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</si>
  <si>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</si>
  <si>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</si>
  <si>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</si>
  <si>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</si>
  <si>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</si>
  <si>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</si>
  <si>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</si>
  <si>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</si>
  <si>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</si>
  <si>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</si>
  <si>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</si>
  <si>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</si>
  <si>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</si>
  <si>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</si>
  <si>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</si>
  <si>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</si>
  <si>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</si>
  <si>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</si>
  <si>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</si>
  <si>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</si>
  <si>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</si>
  <si>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</si>
  <si>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</si>
  <si>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</si>
  <si>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</si>
  <si>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</si>
  <si>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</si>
  <si>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</si>
  <si>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</si>
  <si>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</si>
  <si>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</si>
  <si>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</si>
  <si>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</si>
  <si>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</si>
  <si>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</si>
  <si>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</si>
  <si>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</si>
  <si>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</si>
  <si>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</si>
  <si>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</si>
  <si>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</si>
  <si>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</si>
  <si>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</si>
  <si>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</si>
  <si>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</si>
  <si>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</si>
  <si>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</si>
  <si>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</si>
  <si>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</si>
  <si>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</si>
  <si>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</si>
  <si>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</si>
  <si>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</si>
  <si>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</si>
  <si>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</si>
  <si>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</si>
  <si>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</si>
  <si>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</si>
  <si>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</si>
  <si>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</si>
  <si>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</si>
  <si>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</si>
  <si>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</si>
  <si>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</si>
  <si>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</si>
  <si>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</si>
  <si>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</si>
  <si>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</si>
  <si>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</si>
  <si>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</si>
  <si>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</si>
  <si>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</si>
  <si>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</si>
  <si>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</si>
  <si>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</si>
  <si>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</si>
  <si>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</si>
  <si>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</si>
  <si>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</si>
  <si>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</si>
  <si>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</si>
  <si>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</si>
  <si>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</si>
  <si>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</si>
  <si>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</si>
  <si>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</si>
  <si>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</si>
  <si>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</si>
  <si>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</si>
  <si>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</si>
  <si>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</si>
  <si>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</si>
  <si>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</si>
  <si>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</si>
  <si>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</si>
  <si>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</si>
  <si>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</si>
  <si>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</si>
  <si>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</si>
  <si>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</si>
  <si>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</si>
  <si>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</si>
  <si>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</si>
  <si>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</si>
  <si>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</si>
  <si>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</si>
  <si>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</si>
  <si>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</si>
  <si>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</si>
  <si>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</si>
  <si>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</si>
  <si>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</si>
  <si>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</si>
  <si>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</si>
  <si>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</si>
  <si>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</si>
  <si>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</si>
  <si>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</si>
  <si>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</si>
  <si>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</si>
  <si>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</si>
  <si>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</si>
  <si>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</si>
  <si>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</si>
  <si>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</si>
  <si>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</si>
  <si>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</si>
  <si>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</si>
  <si>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</si>
  <si>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</si>
  <si>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</si>
  <si>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</si>
  <si>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</si>
  <si>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</si>
  <si>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</si>
  <si>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</si>
  <si>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</si>
  <si>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</si>
  <si>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</si>
  <si>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</si>
  <si>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</si>
  <si>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</si>
  <si>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</si>
  <si>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</si>
  <si>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</si>
  <si>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</si>
  <si>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</si>
  <si>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</si>
  <si>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</si>
  <si>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</si>
  <si>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</si>
  <si>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</si>
  <si>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</si>
  <si>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</si>
  <si>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</si>
  <si>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</si>
  <si>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</si>
  <si>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</si>
  <si>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</si>
  <si>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</si>
  <si>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</si>
  <si>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</si>
  <si>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</si>
  <si>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</si>
  <si>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</si>
  <si>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</si>
  <si>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</si>
  <si>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</si>
  <si>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</si>
  <si>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</si>
  <si>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</si>
  <si>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</si>
  <si>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</si>
  <si>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</si>
  <si>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</si>
  <si>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</si>
  <si>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</si>
  <si>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</si>
  <si>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</si>
  <si>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</si>
  <si>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</si>
  <si>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</si>
  <si>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</si>
  <si>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</si>
  <si>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</si>
  <si>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</si>
  <si>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</si>
  <si>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</si>
  <si>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</si>
  <si>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</si>
  <si>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</si>
  <si>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</si>
  <si>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</si>
  <si>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</si>
  <si>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</si>
  <si>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</si>
  <si>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</si>
  <si>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</si>
  <si>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</si>
  <si>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</si>
  <si>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</si>
  <si>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</si>
  <si>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</si>
  <si>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</si>
  <si>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</si>
  <si>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</si>
  <si>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</si>
  <si>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</si>
  <si>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</si>
  <si>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</si>
  <si>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</si>
  <si>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</si>
  <si>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</si>
  <si>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</si>
  <si>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</si>
  <si>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</si>
  <si>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</si>
  <si>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</si>
  <si>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</si>
  <si>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</si>
  <si>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</si>
  <si>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</si>
  <si>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</si>
  <si>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</si>
  <si>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</si>
  <si>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</si>
  <si>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</si>
  <si>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</si>
  <si>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</si>
  <si>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</si>
  <si>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</si>
  <si>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</si>
  <si>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</si>
  <si>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</si>
  <si>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</si>
  <si>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</si>
  <si>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</si>
  <si>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</si>
  <si>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</si>
  <si>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</si>
  <si>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</si>
  <si>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</si>
  <si>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</si>
  <si>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</si>
  <si>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</si>
  <si>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</si>
  <si>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</si>
  <si>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</si>
  <si>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</si>
  <si>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</si>
  <si>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</si>
  <si>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</si>
  <si>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</si>
  <si>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</si>
  <si>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</si>
  <si>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</si>
  <si>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</si>
  <si>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</si>
  <si>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</si>
  <si>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</si>
  <si>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</si>
  <si>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</si>
  <si>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</si>
  <si>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</si>
  <si>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</si>
  <si>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</si>
  <si>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</si>
  <si>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</si>
  <si>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</si>
  <si>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</si>
  <si>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</si>
  <si>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</si>
  <si>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</si>
  <si>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</si>
  <si>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</si>
  <si>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</si>
  <si>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</si>
  <si>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</si>
  <si>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</si>
  <si>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</si>
  <si>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</si>
  <si>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</si>
  <si>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</si>
  <si>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</si>
  <si>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</si>
  <si>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</si>
  <si>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</si>
  <si>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</si>
  <si>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</si>
  <si>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</si>
  <si>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</si>
  <si>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</si>
  <si>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</si>
  <si>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</si>
  <si>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</si>
  <si>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</si>
  <si>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</si>
  <si>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</si>
  <si>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</si>
  <si>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</si>
  <si>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</si>
  <si>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</si>
  <si>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</si>
  <si>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</si>
  <si>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</si>
  <si>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</si>
  <si>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</si>
  <si>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</si>
  <si>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</si>
  <si>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</si>
  <si>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</si>
  <si>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</si>
  <si>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</si>
  <si>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</si>
  <si>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</si>
  <si>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</si>
  <si>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</si>
  <si>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</si>
  <si>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</si>
  <si>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</si>
  <si>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</si>
  <si>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</si>
  <si>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</si>
  <si>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</si>
  <si>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</si>
  <si>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</si>
  <si>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</si>
  <si>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</si>
  <si>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</si>
  <si>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</si>
  <si>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</si>
  <si>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</si>
  <si>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</si>
  <si>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</si>
  <si>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</si>
  <si>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</si>
  <si>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</si>
  <si>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</si>
  <si>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</si>
  <si>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</si>
  <si>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</si>
  <si>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</si>
  <si>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</si>
  <si>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</si>
  <si>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</si>
  <si>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</si>
  <si>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</si>
  <si>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</si>
  <si>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</si>
  <si>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</si>
  <si>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</si>
  <si>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</si>
  <si>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</si>
  <si>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</si>
  <si>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</si>
  <si>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</si>
  <si>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</si>
  <si>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</si>
  <si>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</si>
  <si>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</si>
  <si>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</si>
  <si>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</si>
  <si>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</si>
  <si>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</si>
  <si>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</si>
  <si>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</si>
  <si>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</si>
  <si>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</si>
  <si>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</si>
  <si>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</si>
  <si>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</si>
  <si>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</si>
  <si>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</si>
  <si>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</si>
  <si>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</si>
  <si>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</si>
  <si>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</si>
  <si>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</si>
  <si>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</si>
  <si>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</si>
  <si>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</si>
  <si>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</si>
  <si>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</si>
  <si>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</si>
  <si>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</si>
  <si>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</si>
  <si>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</si>
  <si>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</si>
  <si>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</si>
  <si>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</si>
  <si>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</si>
  <si>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</si>
  <si>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</si>
  <si>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</si>
  <si>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</si>
  <si>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</si>
  <si>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</si>
  <si>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</si>
  <si>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</si>
  <si>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</si>
  <si>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</si>
  <si>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</si>
  <si>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</si>
  <si>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</si>
  <si>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</si>
  <si>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</si>
  <si>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</si>
  <si>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</si>
  <si>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</si>
  <si>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</si>
  <si>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</si>
  <si>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</si>
  <si>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</si>
  <si>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</si>
  <si>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</si>
  <si>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</si>
  <si>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</si>
  <si>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</si>
  <si>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</si>
  <si>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</si>
  <si>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</si>
  <si>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</si>
  <si>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</si>
  <si>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</si>
  <si>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</si>
  <si>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</si>
  <si>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</si>
  <si>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</si>
  <si>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</si>
  <si>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</si>
  <si>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</si>
  <si>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</si>
  <si>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</si>
  <si>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</si>
  <si>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</si>
  <si>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</si>
  <si>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</si>
  <si>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</si>
  <si>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</si>
  <si>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</si>
  <si>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</si>
  <si>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</si>
  <si>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</si>
  <si>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</si>
  <si>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</si>
  <si>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</si>
  <si>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</si>
  <si>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</si>
  <si>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</si>
  <si>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</si>
  <si>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</si>
  <si>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</si>
  <si>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</si>
  <si>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</si>
  <si>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</si>
  <si>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</si>
  <si>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</si>
  <si>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</si>
  <si>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</si>
  <si>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</si>
  <si>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</si>
  <si>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</si>
  <si>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</si>
  <si>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</si>
  <si>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</si>
  <si>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</si>
  <si>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</si>
  <si>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</si>
  <si>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</si>
  <si>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</si>
  <si>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</si>
  <si>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</si>
  <si>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</si>
  <si>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</si>
  <si>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</si>
  <si>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</si>
  <si>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</si>
  <si>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</si>
  <si>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</si>
  <si>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</si>
  <si>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</si>
  <si>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</si>
  <si>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</si>
  <si>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</si>
  <si>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</si>
  <si>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</si>
  <si>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</si>
  <si>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</si>
  <si>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</si>
  <si>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</si>
  <si>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</si>
  <si>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</si>
  <si>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</si>
  <si>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</si>
  <si>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</si>
  <si>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</si>
  <si>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</si>
  <si>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</si>
  <si>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</si>
  <si>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</si>
  <si>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</si>
  <si>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</si>
  <si>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</si>
  <si>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</si>
  <si>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</si>
  <si>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</si>
  <si>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</si>
  <si>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</si>
  <si>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</si>
  <si>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</si>
  <si>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</si>
  <si>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</si>
  <si>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</si>
  <si>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</si>
  <si>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</si>
  <si>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</si>
  <si>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</si>
  <si>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</si>
  <si>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</si>
  <si>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</si>
  <si>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</si>
  <si>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</si>
  <si>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</si>
  <si>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</si>
  <si>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</si>
  <si>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</si>
  <si>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</si>
  <si>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</si>
  <si>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</si>
  <si>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</si>
  <si>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</si>
  <si>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</si>
  <si>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</si>
  <si>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</si>
  <si>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</si>
  <si>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</si>
  <si>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</si>
  <si>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</si>
  <si>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</si>
  <si>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</si>
  <si>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</si>
  <si>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</si>
  <si>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</si>
  <si>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</si>
  <si>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</si>
  <si>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</si>
  <si>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</si>
  <si>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</si>
  <si>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</si>
  <si>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</si>
  <si>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</si>
  <si>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</si>
  <si>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</si>
  <si>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</si>
  <si>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</si>
  <si>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</si>
  <si>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</si>
  <si>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</si>
  <si>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</si>
  <si>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</si>
  <si>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</si>
  <si>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</si>
  <si>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</si>
  <si>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</si>
  <si>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</si>
  <si>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</si>
  <si>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</si>
  <si>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</si>
  <si>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</si>
  <si>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</si>
  <si>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</si>
  <si>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</si>
  <si>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</si>
  <si>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</si>
  <si>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</si>
  <si>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</si>
  <si>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</si>
  <si>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</si>
  <si>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</si>
  <si>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</si>
  <si>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</si>
  <si>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</si>
  <si>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</si>
  <si>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</si>
  <si>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</si>
  <si>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</si>
  <si>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</si>
  <si>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</si>
  <si>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</si>
  <si>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</si>
  <si>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</si>
  <si>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</si>
  <si>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</si>
  <si>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</si>
  <si>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</si>
  <si>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</si>
  <si>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</si>
  <si>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</si>
  <si>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</si>
  <si>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</si>
  <si>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</si>
  <si>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</si>
  <si>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</si>
  <si>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</si>
  <si>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</si>
  <si>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</si>
  <si>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</si>
  <si>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</si>
  <si>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</si>
  <si>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</si>
  <si>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</si>
  <si>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</si>
  <si>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</si>
  <si>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</si>
  <si>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</si>
  <si>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</si>
  <si>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</si>
  <si>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</si>
  <si>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</si>
  <si>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</si>
  <si>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</si>
  <si>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</si>
  <si>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</si>
  <si>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</si>
  <si>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</si>
  <si>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</si>
  <si>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</si>
  <si>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</si>
  <si>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</si>
  <si>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</si>
  <si>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</si>
  <si>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</si>
  <si>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</si>
  <si>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</si>
  <si>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</si>
  <si>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</si>
  <si>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</si>
  <si>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</si>
  <si>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</si>
  <si>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</si>
  <si>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</si>
  <si>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</si>
  <si>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</si>
  <si>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</si>
  <si>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</si>
  <si>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</si>
  <si>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</si>
  <si>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</si>
  <si>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</si>
  <si>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</si>
  <si>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</si>
  <si>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</si>
  <si>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</si>
  <si>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</si>
  <si>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</si>
  <si>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</si>
  <si>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</si>
  <si>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</si>
  <si>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</si>
  <si>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</si>
  <si>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</si>
  <si>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</si>
  <si>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</si>
  <si>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</si>
  <si>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</si>
  <si>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</si>
  <si>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</si>
  <si>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</si>
  <si>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</si>
  <si>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</si>
  <si>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</si>
  <si>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</si>
  <si>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</si>
  <si>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</si>
  <si>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</si>
  <si>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</si>
  <si>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</si>
  <si>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</si>
  <si>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</si>
  <si>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</si>
  <si>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</si>
  <si>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</si>
  <si>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</si>
  <si>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</si>
  <si>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</si>
  <si>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</si>
  <si>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</si>
  <si>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</si>
  <si>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</si>
  <si>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</si>
  <si>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</si>
  <si>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</si>
  <si>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</si>
  <si>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</si>
  <si>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</si>
  <si>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</si>
  <si>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</si>
  <si>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</si>
  <si>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</si>
  <si>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</si>
  <si>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</si>
  <si>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</si>
  <si>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</si>
  <si>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</si>
  <si>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</si>
  <si>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</si>
  <si>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</si>
  <si>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</si>
  <si>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</si>
  <si>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</si>
  <si>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</si>
  <si>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</si>
  <si>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</si>
  <si>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</si>
  <si>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</si>
  <si>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</si>
  <si>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</si>
  <si>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</si>
  <si>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</si>
  <si>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</si>
  <si>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</si>
  <si>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</si>
  <si>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</si>
  <si>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</si>
  <si>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</si>
  <si>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</si>
  <si>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</si>
  <si>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</si>
  <si>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</si>
  <si>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</si>
  <si>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</si>
  <si>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</si>
  <si>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</si>
  <si>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</si>
  <si>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</si>
  <si>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</si>
  <si>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</si>
  <si>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</si>
  <si>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</si>
  <si>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</si>
  <si>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</si>
  <si>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</si>
  <si>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</si>
  <si>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</si>
  <si>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</si>
  <si>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</si>
  <si>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</si>
  <si>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</si>
  <si>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</si>
  <si>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</si>
  <si>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</si>
  <si>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</si>
  <si>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</si>
  <si>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</si>
  <si>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</si>
  <si>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</si>
  <si>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</si>
  <si>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</si>
  <si>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</si>
  <si>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</si>
  <si>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</si>
  <si>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</si>
  <si>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</si>
  <si>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</si>
  <si>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</si>
  <si>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</si>
  <si>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</si>
  <si>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</si>
  <si>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</si>
  <si>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</si>
  <si>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</si>
  <si>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</si>
  <si>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</si>
  <si>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</si>
  <si>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</si>
  <si>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</si>
  <si>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</si>
  <si>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</si>
  <si>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</si>
  <si>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</si>
  <si>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</si>
  <si>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</si>
  <si>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</si>
  <si>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</si>
  <si>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</si>
  <si>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</si>
  <si>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</si>
  <si>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</si>
  <si>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</si>
  <si>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</si>
  <si>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</si>
  <si>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</si>
  <si>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</si>
  <si>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</si>
  <si>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</si>
  <si>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</si>
  <si>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</si>
  <si>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</si>
  <si>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</si>
  <si>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</si>
  <si>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</si>
  <si>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</si>
  <si>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</si>
  <si>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</si>
  <si>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</si>
  <si>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</si>
  <si>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</si>
  <si>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</si>
  <si>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</si>
  <si>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</si>
  <si>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</si>
  <si>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</si>
  <si>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</si>
  <si>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</si>
  <si>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</si>
  <si>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</si>
  <si>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</si>
  <si>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</si>
  <si>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</si>
  <si>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</si>
  <si>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</si>
  <si>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</si>
  <si>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</si>
  <si>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</si>
  <si>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</si>
  <si>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</si>
  <si>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</si>
  <si>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</si>
  <si>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</si>
  <si>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</si>
  <si>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</si>
  <si>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</si>
  <si>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</si>
  <si>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</si>
  <si>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</si>
  <si>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</si>
  <si>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</si>
  <si>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</si>
  <si>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</si>
  <si>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</si>
  <si>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</si>
  <si>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</si>
  <si>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</si>
  <si>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</si>
  <si>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</si>
  <si>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</si>
  <si>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</si>
  <si>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</si>
  <si>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</si>
  <si>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</si>
  <si>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</si>
  <si>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</si>
  <si>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</si>
  <si>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</si>
  <si>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</si>
  <si>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</si>
  <si>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</si>
  <si>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</si>
  <si>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</si>
  <si>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</si>
  <si>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</si>
  <si>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</si>
  <si>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</si>
  <si>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</si>
  <si>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</si>
  <si>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</si>
  <si>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</si>
  <si>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</si>
  <si>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</si>
  <si>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</si>
  <si>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</si>
  <si>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</si>
  <si>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</si>
  <si>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</si>
  <si>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</si>
  <si>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</si>
  <si>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</si>
  <si>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</si>
  <si>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</si>
  <si>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</si>
  <si>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</si>
  <si>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</si>
  <si>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</si>
  <si>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</si>
  <si>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</si>
  <si>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</si>
  <si>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</si>
  <si>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</si>
  <si>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</si>
  <si>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</si>
  <si>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</si>
  <si>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</si>
  <si>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</si>
  <si>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</si>
  <si>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</si>
  <si>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</si>
  <si>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</si>
  <si>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</si>
  <si>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</si>
  <si>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</si>
  <si>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</si>
  <si>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</si>
  <si>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</si>
  <si>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</si>
  <si>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</si>
  <si>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</si>
  <si>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</si>
  <si>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</si>
  <si>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</si>
  <si>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</si>
  <si>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</si>
  <si>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</si>
  <si>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</si>
  <si>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</si>
  <si>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</si>
  <si>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</si>
  <si>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</si>
  <si>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</si>
  <si>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</si>
  <si>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</si>
  <si>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</si>
  <si>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</si>
  <si>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</si>
  <si>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</si>
  <si>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</si>
  <si>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</si>
  <si>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</si>
  <si>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</si>
  <si>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</si>
  <si>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</si>
  <si>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</si>
  <si>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</si>
  <si>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</si>
  <si>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</si>
  <si>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</si>
  <si>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</si>
  <si>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</si>
  <si>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</si>
  <si>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</si>
  <si>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</si>
  <si>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</si>
  <si>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</si>
  <si>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</si>
  <si>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</si>
  <si>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</si>
  <si>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</si>
  <si>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</si>
  <si>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</si>
  <si>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</si>
  <si>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</si>
  <si>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</si>
  <si>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</si>
  <si>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</si>
  <si>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</si>
  <si>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</si>
  <si>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</si>
  <si>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</si>
  <si>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</si>
  <si>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</si>
  <si>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</si>
  <si>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</si>
  <si>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</si>
  <si>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</si>
  <si>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</si>
  <si>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</si>
  <si>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</si>
  <si>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</si>
  <si>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</si>
  <si>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</si>
  <si>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</si>
  <si>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</si>
  <si>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</si>
  <si>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</si>
  <si>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</si>
  <si>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</si>
  <si>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</si>
  <si>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</si>
  <si>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</si>
  <si>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</si>
  <si>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</si>
  <si>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</si>
  <si>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</si>
  <si>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</si>
  <si>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</si>
  <si>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</si>
  <si>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</si>
  <si>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</si>
  <si>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</si>
  <si>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</si>
  <si>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</si>
  <si>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</si>
  <si>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</si>
  <si>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</si>
  <si>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</si>
  <si>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</si>
  <si>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</si>
  <si>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</si>
  <si>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</si>
  <si>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</si>
  <si>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</si>
  <si>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</si>
  <si>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</si>
  <si>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</si>
  <si>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</si>
  <si>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</si>
  <si>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</si>
  <si>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</si>
  <si>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</si>
  <si>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</si>
  <si>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</si>
  <si>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</si>
  <si>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</si>
  <si>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</si>
  <si>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</si>
  <si>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</si>
  <si>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</si>
  <si>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</si>
  <si>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</si>
  <si>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</si>
  <si>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</si>
  <si>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</si>
  <si>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</si>
  <si>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</si>
  <si>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</si>
  <si>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</si>
  <si>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</si>
  <si>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</si>
  <si>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</si>
  <si>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</si>
  <si>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</si>
  <si>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</si>
  <si>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</si>
  <si>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</si>
  <si>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</si>
  <si>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</si>
  <si>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</si>
  <si>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</si>
  <si>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</si>
  <si>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</si>
  <si>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</si>
  <si>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</si>
  <si>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</si>
  <si>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</si>
  <si>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</si>
  <si>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</si>
  <si>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</si>
  <si>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</si>
  <si>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</si>
  <si>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</si>
  <si>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</si>
  <si>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</si>
  <si>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</si>
  <si>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</si>
  <si>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</si>
  <si>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</si>
  <si>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</si>
  <si>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</si>
  <si>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</si>
  <si>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</si>
  <si>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</si>
  <si>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</si>
  <si>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</si>
  <si>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</si>
  <si>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</si>
  <si>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</si>
  <si>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</si>
  <si>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</si>
  <si>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</si>
  <si>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</si>
  <si>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</si>
  <si>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</si>
  <si>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</si>
  <si>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</si>
  <si>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</si>
  <si>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</si>
  <si>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</si>
  <si>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</si>
  <si>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</si>
  <si>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</si>
  <si>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</si>
  <si>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</si>
  <si>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</si>
  <si>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</si>
  <si>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</si>
  <si>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</si>
  <si>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</si>
  <si>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</si>
  <si>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</si>
  <si>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</si>
  <si>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</si>
  <si>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</si>
  <si>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</si>
  <si>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</si>
  <si>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</si>
  <si>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</si>
  <si>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</si>
  <si>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</si>
  <si>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</si>
  <si>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</si>
  <si>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</si>
  <si>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</si>
  <si>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</si>
  <si>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</si>
  <si>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</si>
  <si>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</si>
  <si>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</si>
  <si>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</si>
  <si>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</si>
  <si>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</si>
  <si>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</si>
  <si>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</si>
  <si>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</si>
  <si>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</si>
  <si>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</si>
  <si>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</si>
  <si>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</si>
  <si>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</si>
  <si>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</si>
  <si>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</si>
  <si>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</si>
  <si>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</si>
  <si>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</si>
  <si>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</si>
  <si>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</si>
  <si>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</si>
  <si>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</si>
  <si>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</si>
  <si>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</si>
  <si>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</si>
  <si>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</si>
  <si>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</si>
  <si>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</si>
  <si>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</si>
  <si>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</si>
  <si>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</si>
  <si>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</si>
  <si>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</si>
  <si>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</si>
  <si>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</si>
  <si>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</si>
  <si>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</si>
  <si>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</si>
  <si>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</si>
  <si>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</si>
  <si>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</si>
  <si>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</si>
  <si>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</si>
  <si>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</si>
  <si>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</si>
  <si>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</si>
  <si>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</si>
  <si>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</si>
  <si>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</si>
  <si>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</si>
  <si>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</si>
  <si>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</si>
  <si>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</si>
  <si>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</si>
  <si>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</si>
  <si>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</si>
  <si>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</si>
  <si>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</si>
  <si>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</si>
  <si>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</si>
  <si>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</si>
  <si>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</si>
  <si>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</si>
  <si>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</si>
  <si>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</si>
  <si>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</si>
  <si>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</si>
  <si>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</si>
  <si>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</si>
  <si>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</si>
  <si>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</si>
  <si>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</si>
  <si>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</si>
  <si>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</si>
  <si>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</si>
  <si>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</si>
  <si>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</si>
  <si>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</si>
  <si>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</si>
  <si>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</si>
  <si>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</si>
  <si>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</si>
  <si>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</si>
  <si>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</si>
  <si>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</si>
  <si>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</si>
  <si>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</si>
  <si>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</si>
  <si>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</si>
  <si>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</si>
  <si>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</si>
  <si>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</si>
  <si>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</si>
  <si>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</si>
  <si>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</si>
  <si>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</si>
  <si>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</si>
  <si>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</si>
  <si>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</si>
  <si>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</si>
  <si>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</si>
  <si>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</si>
  <si>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</si>
  <si>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</si>
  <si>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</si>
  <si>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</si>
  <si>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</si>
  <si>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</si>
  <si>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</si>
  <si>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</si>
  <si>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</si>
  <si>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</si>
  <si>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</si>
  <si>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</si>
  <si>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</si>
  <si>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</si>
  <si>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</si>
  <si>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</si>
  <si>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</si>
  <si>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</si>
  <si>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</si>
  <si>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</si>
  <si>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</si>
  <si>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</si>
  <si>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</si>
  <si>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</si>
  <si>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</si>
  <si>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</si>
  <si>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</si>
  <si>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</si>
  <si>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</si>
  <si>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</si>
  <si>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</si>
  <si>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</si>
  <si>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</si>
  <si>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</si>
  <si>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</si>
  <si>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</si>
  <si>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</si>
  <si>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</si>
  <si>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</si>
  <si>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</si>
  <si>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</si>
  <si>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</si>
  <si>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</si>
  <si>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</si>
  <si>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</si>
  <si>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</si>
  <si>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</si>
  <si>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</si>
  <si>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</si>
  <si>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</si>
  <si>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</si>
  <si>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</si>
  <si>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</si>
  <si>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</si>
  <si>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</si>
  <si>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</si>
  <si>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</si>
  <si>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</si>
  <si>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</si>
  <si>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</si>
  <si>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</si>
  <si>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</si>
  <si>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</si>
  <si>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</si>
  <si>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</si>
  <si>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</si>
  <si>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</si>
  <si>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</si>
  <si>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</si>
  <si>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</si>
  <si>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</si>
  <si>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</si>
  <si>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</si>
  <si>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</si>
  <si>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</si>
  <si>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</si>
  <si>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</si>
  <si>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</si>
  <si>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</si>
  <si>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</si>
  <si>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</si>
  <si>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</si>
  <si>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</si>
  <si>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</si>
  <si>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</si>
  <si>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</si>
  <si>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</si>
  <si>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</si>
  <si>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</si>
  <si>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</si>
  <si>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</si>
  <si>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</si>
  <si>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</si>
  <si>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</si>
  <si>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</si>
  <si>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</si>
  <si>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</si>
  <si>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</si>
  <si>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</si>
  <si>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</si>
  <si>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</si>
  <si>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</si>
  <si>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</si>
  <si>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</si>
  <si>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</si>
  <si>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</si>
  <si>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</si>
  <si>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</si>
  <si>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</si>
  <si>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</si>
  <si>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</si>
  <si>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</si>
  <si>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</si>
  <si>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</si>
  <si>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</si>
  <si>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</si>
  <si>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</si>
  <si>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</si>
  <si>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</si>
  <si>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</si>
  <si>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</si>
  <si>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</si>
  <si>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</si>
  <si>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</si>
  <si>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</si>
  <si>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</si>
  <si>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</si>
  <si>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</si>
  <si>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</si>
  <si>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</si>
  <si>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</si>
  <si>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</si>
  <si>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</si>
  <si>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</si>
  <si>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</si>
  <si>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</si>
  <si>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</si>
  <si>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</si>
  <si>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</si>
  <si>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</si>
  <si>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</si>
  <si>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</si>
  <si>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</si>
  <si>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</si>
  <si>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</si>
  <si>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</si>
  <si>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</si>
  <si>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</si>
  <si>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</si>
  <si>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</si>
  <si>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</si>
  <si>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</si>
  <si>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</si>
  <si>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</si>
  <si>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</si>
  <si>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</si>
  <si>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</si>
  <si>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</si>
  <si>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</si>
  <si>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</si>
  <si>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</si>
  <si>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</si>
  <si>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</si>
  <si>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</si>
  <si>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</si>
  <si>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</si>
  <si>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</si>
  <si>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</si>
  <si>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</si>
  <si>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</si>
  <si>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</si>
  <si>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</si>
  <si>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</si>
  <si>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</si>
  <si>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</si>
  <si>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</si>
  <si>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</si>
  <si>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</si>
  <si>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</si>
  <si>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</si>
  <si>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</si>
  <si>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</si>
  <si>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</si>
  <si>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</si>
  <si>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</si>
  <si>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</si>
  <si>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</si>
  <si>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</si>
  <si>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</si>
  <si>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</si>
  <si>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</si>
  <si>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</si>
  <si>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</si>
  <si>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</si>
  <si>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</si>
  <si>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</si>
  <si>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</si>
  <si>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</si>
  <si>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</si>
  <si>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</si>
  <si>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</si>
  <si>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</si>
  <si>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</si>
  <si>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</si>
  <si>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</si>
  <si>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</si>
  <si>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</si>
  <si>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</si>
  <si>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</si>
  <si>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</si>
  <si>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</si>
  <si>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</si>
  <si>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</si>
  <si>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</si>
  <si>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</si>
  <si>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</si>
  <si>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</si>
  <si>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</si>
  <si>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</si>
  <si>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</si>
  <si>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</si>
  <si>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</si>
  <si>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</si>
  <si>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</si>
  <si>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</si>
  <si>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</si>
  <si>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</si>
  <si>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</si>
  <si>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</si>
  <si>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</si>
  <si>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</si>
  <si>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</si>
  <si>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</si>
  <si>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</si>
  <si>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</si>
  <si>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</si>
  <si>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</si>
  <si>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</si>
  <si>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</si>
  <si>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</si>
  <si>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</si>
  <si>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</si>
  <si>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</si>
  <si>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</si>
  <si>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</si>
  <si>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</si>
  <si>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</si>
  <si>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</si>
  <si>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</si>
  <si>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</si>
  <si>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</si>
  <si>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</si>
  <si>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</si>
  <si>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</si>
  <si>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</si>
  <si>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</si>
  <si>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</si>
  <si>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</si>
  <si>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</si>
  <si>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</si>
  <si>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</si>
  <si>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</si>
  <si>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</si>
  <si>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</si>
  <si>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</si>
  <si>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</si>
  <si>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</si>
  <si>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</si>
  <si>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</si>
  <si>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</si>
  <si>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</si>
  <si>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</si>
  <si>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</si>
  <si>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</si>
  <si>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</si>
  <si>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</si>
  <si>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</si>
  <si>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</si>
  <si>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</si>
  <si>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</si>
  <si>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</si>
  <si>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</si>
  <si>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</si>
  <si>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</si>
  <si>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</si>
  <si>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</si>
  <si>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</si>
  <si>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</si>
  <si>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</si>
  <si>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</si>
  <si>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</si>
  <si>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</si>
  <si>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</si>
  <si>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</si>
  <si>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</si>
  <si>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</si>
  <si>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</si>
  <si>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</si>
  <si>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</si>
  <si>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</si>
  <si>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</si>
  <si>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</si>
  <si>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</si>
  <si>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</si>
  <si>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</si>
  <si>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</si>
  <si>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</si>
  <si>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</si>
  <si>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</si>
  <si>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</si>
  <si>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</si>
  <si>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</si>
  <si>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</si>
  <si>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</si>
  <si>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</si>
  <si>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</si>
  <si>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</si>
  <si>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</si>
  <si>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</si>
  <si>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</si>
  <si>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</si>
  <si>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</si>
  <si>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</si>
  <si>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</si>
  <si>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</si>
  <si>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</si>
  <si>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</si>
  <si>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</si>
  <si>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</si>
  <si>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</si>
  <si>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</si>
  <si>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</si>
  <si>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</si>
  <si>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</si>
  <si>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</si>
  <si>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</si>
  <si>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</si>
  <si>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</si>
  <si>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</si>
  <si>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</si>
  <si>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</si>
  <si>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</si>
  <si>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</si>
  <si>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</si>
  <si>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</si>
  <si>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</si>
  <si>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</si>
  <si>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</si>
  <si>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</si>
  <si>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</si>
  <si>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</si>
  <si>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</si>
  <si>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</si>
  <si>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</si>
  <si>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</si>
  <si>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</si>
  <si>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</si>
  <si>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</si>
  <si>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</si>
  <si>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</si>
  <si>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</si>
  <si>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</si>
  <si>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</si>
  <si>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</si>
  <si>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</si>
  <si>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</si>
  <si>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</si>
  <si>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</si>
  <si>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</si>
  <si>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</si>
  <si>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</si>
  <si>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</si>
  <si>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</si>
  <si>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</si>
  <si>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</si>
  <si>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</si>
  <si>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</si>
  <si>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</si>
  <si>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</si>
  <si>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</si>
  <si>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</si>
  <si>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</si>
  <si>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</si>
  <si>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</si>
  <si>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</si>
  <si>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</si>
  <si>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</si>
  <si>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</si>
  <si>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</si>
  <si>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</si>
  <si>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</si>
  <si>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</si>
  <si>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</si>
  <si>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</si>
  <si>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</si>
  <si>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</si>
  <si>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</si>
  <si>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</si>
  <si>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</si>
  <si>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</si>
  <si>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</si>
  <si>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</si>
  <si>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</si>
  <si>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</si>
  <si>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</si>
  <si>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</si>
  <si>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</si>
  <si>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</si>
  <si>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</si>
  <si>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</si>
  <si>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</si>
  <si>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</si>
  <si>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</si>
  <si>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</si>
  <si>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</si>
  <si>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</si>
  <si>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</si>
  <si>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</si>
  <si>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</si>
  <si>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</si>
  <si>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</si>
  <si>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</si>
  <si>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</si>
  <si>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</si>
  <si>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</si>
  <si>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</si>
  <si>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</si>
  <si>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</si>
  <si>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</si>
  <si>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</si>
  <si>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</si>
  <si>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</si>
  <si>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</si>
  <si>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</si>
  <si>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</si>
  <si>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</si>
  <si>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</si>
  <si>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</si>
  <si>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</si>
  <si>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</si>
  <si>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</si>
  <si>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</si>
  <si>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</si>
  <si>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</si>
  <si>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</si>
  <si>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</si>
  <si>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</si>
  <si>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</si>
  <si>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</si>
  <si>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</si>
  <si>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</si>
  <si>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</si>
  <si>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</si>
  <si>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</si>
  <si>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</si>
  <si>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</si>
  <si>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</si>
  <si>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</si>
  <si>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</si>
  <si>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</si>
  <si>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</si>
  <si>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</si>
  <si>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</si>
  <si>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</si>
  <si>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</si>
  <si>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</si>
  <si>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</si>
  <si>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</si>
  <si>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</si>
  <si>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</si>
  <si>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</si>
  <si>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</si>
  <si>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</si>
  <si>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</si>
  <si>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</si>
  <si>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</si>
  <si>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</si>
  <si>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</si>
  <si>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</si>
  <si>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</si>
  <si>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</si>
  <si>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</si>
  <si>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</si>
  <si>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</si>
  <si>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</si>
  <si>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</si>
  <si>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</si>
  <si>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</si>
  <si>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</si>
  <si>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</si>
  <si>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</si>
  <si>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</si>
  <si>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</si>
  <si>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</si>
  <si>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</si>
  <si>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</si>
  <si>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</si>
  <si>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</si>
  <si>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</si>
  <si>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</si>
  <si>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</si>
  <si>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</si>
  <si>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</si>
  <si>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</si>
  <si>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</si>
  <si>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</si>
  <si>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</si>
  <si>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</si>
  <si>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</si>
  <si>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</si>
  <si>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</si>
  <si>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</si>
  <si>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</si>
  <si>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</si>
  <si>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</si>
  <si>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</si>
  <si>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</si>
  <si>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</si>
  <si>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</si>
  <si>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</si>
  <si>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</si>
  <si>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</si>
  <si>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</si>
  <si>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</si>
  <si>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</si>
  <si>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</si>
  <si>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</si>
  <si>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</si>
  <si>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</si>
  <si>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</si>
  <si>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</si>
  <si>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</si>
  <si>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</si>
  <si>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</si>
  <si>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</si>
  <si>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</si>
  <si>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</si>
  <si>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</si>
  <si>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</si>
  <si>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</si>
  <si>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</si>
  <si>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</si>
  <si>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</si>
  <si>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</si>
  <si>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</si>
  <si>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</si>
  <si>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</si>
  <si>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</si>
  <si>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</si>
  <si>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</si>
  <si>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</si>
  <si>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</si>
  <si>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</si>
  <si>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</si>
  <si>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</si>
  <si>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</si>
  <si>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</si>
  <si>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</si>
  <si>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</si>
  <si>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</si>
  <si>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</si>
  <si>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</si>
  <si>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</si>
  <si>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</si>
  <si>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</si>
  <si>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</si>
  <si>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</si>
  <si>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</si>
  <si>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</si>
  <si>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</si>
  <si>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</si>
  <si>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</si>
  <si>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</si>
  <si>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</si>
  <si>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</si>
  <si>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</si>
  <si>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</si>
  <si>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</si>
  <si>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</si>
  <si>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</si>
  <si>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</si>
  <si>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</si>
  <si>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</si>
  <si>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</si>
  <si>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</si>
  <si>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</si>
  <si>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</si>
  <si>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</si>
  <si>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</si>
  <si>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</si>
  <si>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</si>
  <si>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</si>
  <si>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</si>
  <si>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</si>
  <si>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</si>
  <si>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</si>
  <si>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</si>
  <si>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</si>
  <si>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</si>
  <si>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</si>
  <si>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</si>
  <si>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</si>
  <si>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</si>
  <si>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</si>
  <si>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</si>
  <si>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</si>
  <si>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</si>
  <si>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</si>
  <si>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</si>
  <si>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</si>
  <si>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</si>
  <si>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</si>
  <si>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</si>
  <si>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</si>
  <si>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</si>
  <si>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</si>
  <si>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</si>
  <si>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</si>
  <si>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</si>
  <si>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</si>
  <si>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</si>
  <si>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</si>
  <si>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</si>
  <si>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</si>
  <si>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</si>
  <si>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</si>
  <si>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</si>
  <si>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</si>
  <si>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</si>
  <si>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</si>
  <si>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</si>
  <si>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</si>
  <si>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</si>
  <si>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</si>
  <si>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</si>
  <si>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</si>
  <si>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</si>
  <si>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</si>
  <si>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</si>
  <si>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</si>
  <si>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</si>
  <si>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</si>
  <si>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</si>
  <si>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</si>
  <si>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</si>
  <si>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</si>
  <si>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</si>
  <si>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</si>
  <si>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</si>
  <si>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</si>
  <si>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</si>
  <si>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</si>
  <si>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</si>
  <si>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</si>
  <si>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</si>
  <si>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</si>
  <si>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</si>
  <si>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</si>
  <si>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</si>
  <si>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</si>
  <si>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</si>
  <si>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</si>
  <si>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</si>
  <si>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</si>
  <si>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</si>
  <si>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</si>
  <si>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</si>
  <si>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</si>
  <si>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</si>
  <si>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</si>
  <si>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</si>
  <si>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</si>
  <si>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</si>
  <si>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</si>
  <si>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</si>
  <si>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</si>
  <si>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</si>
  <si>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</si>
  <si>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</si>
  <si>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</si>
  <si>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</si>
  <si>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</si>
  <si>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</si>
  <si>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</si>
  <si>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</si>
  <si>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</si>
  <si>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</si>
  <si>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</si>
  <si>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</si>
  <si>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</si>
  <si>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</si>
  <si>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</si>
  <si>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</si>
  <si>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</si>
  <si>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</si>
  <si>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</si>
  <si>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</si>
  <si>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</si>
  <si>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</si>
  <si>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</si>
  <si>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</si>
  <si>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</si>
  <si>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</si>
  <si>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</si>
  <si>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</si>
  <si>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</si>
  <si>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</si>
  <si>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</si>
  <si>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</si>
  <si>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</si>
  <si>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</si>
  <si>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</si>
  <si>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</si>
  <si>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</si>
  <si>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</si>
  <si>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</si>
  <si>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</si>
  <si>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</si>
  <si>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</si>
  <si>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</si>
  <si>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</si>
  <si>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</si>
  <si>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</si>
  <si>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</si>
  <si>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</si>
  <si>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</si>
  <si>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</si>
  <si>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</si>
  <si>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</si>
  <si>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</si>
  <si>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</si>
  <si>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</si>
  <si>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</si>
  <si>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</si>
  <si>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</si>
  <si>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</si>
  <si>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</si>
  <si>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</si>
  <si>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</si>
  <si>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</si>
  <si>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</si>
  <si>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</si>
  <si>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</si>
  <si>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</si>
  <si>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</si>
  <si>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</si>
  <si>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</si>
  <si>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</si>
  <si>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</si>
  <si>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</si>
  <si>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</si>
  <si>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</si>
  <si>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</si>
  <si>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</si>
  <si>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</si>
  <si>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</si>
  <si>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</si>
  <si>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</si>
  <si>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</si>
  <si>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</si>
  <si>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</si>
  <si>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</si>
  <si>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</si>
  <si>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</si>
  <si>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</si>
  <si>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</si>
  <si>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</si>
  <si>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</si>
  <si>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</si>
  <si>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</si>
  <si>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</si>
  <si>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</si>
  <si>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</si>
  <si>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</si>
  <si>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</si>
  <si>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</si>
  <si>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</si>
  <si>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</si>
  <si>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</si>
  <si>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</si>
  <si>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</si>
  <si>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</si>
  <si>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</si>
  <si>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</si>
  <si>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</si>
  <si>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</si>
  <si>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</si>
  <si>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</si>
  <si>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</si>
  <si>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</si>
  <si>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</si>
  <si>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</si>
  <si>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</si>
  <si>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</si>
  <si>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</si>
  <si>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</si>
  <si>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</si>
  <si>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</si>
  <si>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</si>
  <si>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</si>
  <si>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</si>
  <si>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</si>
  <si>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</si>
  <si>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</si>
  <si>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</si>
  <si>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</si>
  <si>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</si>
  <si>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</si>
  <si>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</si>
  <si>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</si>
  <si>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</si>
  <si>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</si>
  <si>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</si>
  <si>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</si>
  <si>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</si>
  <si>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</si>
  <si>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</si>
  <si>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</si>
  <si>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</si>
  <si>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</si>
  <si>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</si>
  <si>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</si>
  <si>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</si>
  <si>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</si>
  <si>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</si>
  <si>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</si>
  <si>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</si>
  <si>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</si>
  <si>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</si>
  <si>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</si>
  <si>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</si>
  <si>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</si>
  <si>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</si>
  <si>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</si>
  <si>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</si>
  <si>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</si>
  <si>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</si>
  <si>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</si>
  <si>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</si>
  <si>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</si>
  <si>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</si>
  <si>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</si>
  <si>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</si>
  <si>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</si>
  <si>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</si>
  <si>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</si>
  <si>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</si>
  <si>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</si>
  <si>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</si>
  <si>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</si>
  <si>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</si>
  <si>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</si>
  <si>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</si>
  <si>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</si>
  <si>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</si>
  <si>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</si>
  <si>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</si>
  <si>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</si>
  <si>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</si>
  <si>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</si>
  <si>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</si>
  <si>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</si>
  <si>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</si>
  <si>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</si>
  <si>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</si>
  <si>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</si>
  <si>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</si>
  <si>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</si>
  <si>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</si>
  <si>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</si>
  <si>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</si>
  <si>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</si>
  <si>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</si>
  <si>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</si>
  <si>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</si>
  <si>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</si>
  <si>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</si>
  <si>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</si>
  <si>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</si>
  <si>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</si>
  <si>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</si>
  <si>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</si>
  <si>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</si>
  <si>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</si>
  <si>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</si>
  <si>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</si>
  <si>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</si>
  <si>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</si>
  <si>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</si>
  <si>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</si>
  <si>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</si>
  <si>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</si>
  <si>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</si>
  <si>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</si>
  <si>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</si>
  <si>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</si>
  <si>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</si>
  <si>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</si>
  <si>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</si>
  <si>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</si>
  <si>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</si>
  <si>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</si>
  <si>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</si>
  <si>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</si>
  <si>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</si>
  <si>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</si>
  <si>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</si>
  <si>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</si>
  <si>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</si>
  <si>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</si>
  <si>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</si>
  <si>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</si>
  <si>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</si>
  <si>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</si>
  <si>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</si>
  <si>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</si>
  <si>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</si>
  <si>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</si>
  <si>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</si>
  <si>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</si>
  <si>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</si>
  <si>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</si>
  <si>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</si>
  <si>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</si>
  <si>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</si>
  <si>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</si>
  <si>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</si>
  <si>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</si>
  <si>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</si>
  <si>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</si>
  <si>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</si>
  <si>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</si>
  <si>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</si>
  <si>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</si>
  <si>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</si>
  <si>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</si>
  <si>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</si>
  <si>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</si>
  <si>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</si>
  <si>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</si>
  <si>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</si>
  <si>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</si>
  <si>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</si>
  <si>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</si>
  <si>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</si>
  <si>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</si>
  <si>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</si>
  <si>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</si>
  <si>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</si>
  <si>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</si>
  <si>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</si>
  <si>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</si>
  <si>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</si>
  <si>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</si>
  <si>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</si>
  <si>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</si>
  <si>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</si>
  <si>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</si>
  <si>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</si>
  <si>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</si>
  <si>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</si>
  <si>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</si>
  <si>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</si>
  <si>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</si>
  <si>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</si>
  <si>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</si>
  <si>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</si>
  <si>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</si>
  <si>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</si>
  <si>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</si>
  <si>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</si>
  <si>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</si>
  <si>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</si>
  <si>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</si>
  <si>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</si>
  <si>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</si>
  <si>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</si>
  <si>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</si>
  <si>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</si>
  <si>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</si>
  <si>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</si>
  <si>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</si>
  <si>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</si>
  <si>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</si>
  <si>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</si>
  <si>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</si>
  <si>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</si>
  <si>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</si>
  <si>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</si>
  <si>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</si>
  <si>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</si>
  <si>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</si>
  <si>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</si>
  <si>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</si>
  <si>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</si>
  <si>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</si>
  <si>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</si>
  <si>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</si>
  <si>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</si>
  <si>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</si>
  <si>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</si>
  <si>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</si>
  <si>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</si>
  <si>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</si>
  <si>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</si>
  <si>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</si>
  <si>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</si>
  <si>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</si>
  <si>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</si>
  <si>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</si>
  <si>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</si>
  <si>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</si>
  <si>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</si>
  <si>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</si>
  <si>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</si>
  <si>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</si>
  <si>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</si>
  <si>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</si>
  <si>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</si>
  <si>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</si>
  <si>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</si>
  <si>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</si>
  <si>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</si>
  <si>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</si>
  <si>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</si>
  <si>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</si>
  <si>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</si>
  <si>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</si>
  <si>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</si>
  <si>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</si>
  <si>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</si>
  <si>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</si>
  <si>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</si>
  <si>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</si>
  <si>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</si>
  <si>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</si>
  <si>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</si>
  <si>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</si>
  <si>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</si>
  <si>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</si>
  <si>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</si>
  <si>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</si>
  <si>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</si>
  <si>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</si>
  <si>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</si>
  <si>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</si>
  <si>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</si>
  <si>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</si>
  <si>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</si>
  <si>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</si>
  <si>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</si>
  <si>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</si>
  <si>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</si>
  <si>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</si>
  <si>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</si>
  <si>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</si>
  <si>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</si>
  <si>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</si>
  <si>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</si>
  <si>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</si>
  <si>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</si>
  <si>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</si>
  <si>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</si>
  <si>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</si>
  <si>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</si>
  <si>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</si>
  <si>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</si>
  <si>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</si>
  <si>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</si>
  <si>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</si>
  <si>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</si>
  <si>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</si>
  <si>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</si>
  <si>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</si>
  <si>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</si>
  <si>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</si>
  <si>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</si>
  <si>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</si>
  <si>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</si>
  <si>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</si>
  <si>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</si>
  <si>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</si>
  <si>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</si>
  <si>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</si>
  <si>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</si>
  <si>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</si>
  <si>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</si>
  <si>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</si>
  <si>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</si>
  <si>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</si>
  <si>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</si>
  <si>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</si>
  <si>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</si>
  <si>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</si>
  <si>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</si>
  <si>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</si>
  <si>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</si>
  <si>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</si>
  <si>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</si>
  <si>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</si>
  <si>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</si>
  <si>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</si>
  <si>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</si>
  <si>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</si>
  <si>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</si>
  <si>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</si>
  <si>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</si>
  <si>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</si>
  <si>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</si>
  <si>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</si>
  <si>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</si>
  <si>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</si>
  <si>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</si>
  <si>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</si>
  <si>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</si>
  <si>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</si>
  <si>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</si>
  <si>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</si>
  <si>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</si>
  <si>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</si>
  <si>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</si>
  <si>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</si>
  <si>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</si>
  <si>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</si>
  <si>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</si>
  <si>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</si>
  <si>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</si>
  <si>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</si>
  <si>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</si>
  <si>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</si>
  <si>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</si>
  <si>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</si>
  <si>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</si>
  <si>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</si>
  <si>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</si>
  <si>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</si>
  <si>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</si>
  <si>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</si>
  <si>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</si>
  <si>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</si>
  <si>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</si>
  <si>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</si>
  <si>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</si>
  <si>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</si>
  <si>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</si>
  <si>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</si>
  <si>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</si>
  <si>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</si>
  <si>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</si>
  <si>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</si>
  <si>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</si>
  <si>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</si>
  <si>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</si>
  <si>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</si>
  <si>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</si>
  <si>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</si>
  <si>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</si>
  <si>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</si>
  <si>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</si>
  <si>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</si>
  <si>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</si>
  <si>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</si>
  <si>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</si>
  <si>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</si>
  <si>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</si>
  <si>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</si>
  <si>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</si>
  <si>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</si>
  <si>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</si>
  <si>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</si>
  <si>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</si>
  <si>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</si>
  <si>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</si>
  <si>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</si>
  <si>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</si>
  <si>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</si>
  <si>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</si>
  <si>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</si>
  <si>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</si>
  <si>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</si>
  <si>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</si>
  <si>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</si>
  <si>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</si>
  <si>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</si>
  <si>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</si>
  <si>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</si>
  <si>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</si>
  <si>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</si>
  <si>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</si>
  <si>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</si>
  <si>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</si>
  <si>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</si>
  <si>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</si>
  <si>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</si>
  <si>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</si>
  <si>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</si>
  <si>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</si>
  <si>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</si>
  <si>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</si>
  <si>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</si>
  <si>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</si>
  <si>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</si>
  <si>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</si>
  <si>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</si>
  <si>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</si>
  <si>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</si>
  <si>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</si>
  <si>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</si>
  <si>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</si>
  <si>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</si>
  <si>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</si>
  <si>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</si>
  <si>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</si>
  <si>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</si>
  <si>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</si>
  <si>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</si>
  <si>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</si>
  <si>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</si>
  <si>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</si>
  <si>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</si>
  <si>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</si>
  <si>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</si>
  <si>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</si>
  <si>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</si>
  <si>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</si>
  <si>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</si>
  <si>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</si>
  <si>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</si>
  <si>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</si>
  <si>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</si>
  <si>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</si>
  <si>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</si>
  <si>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</si>
  <si>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</si>
  <si>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</si>
  <si>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</si>
  <si>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</si>
  <si>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</si>
  <si>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</si>
  <si>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</si>
  <si>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</si>
  <si>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</si>
  <si>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</si>
  <si>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</si>
  <si>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</si>
  <si>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</si>
  <si>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</si>
  <si>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</si>
  <si>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</si>
  <si>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</si>
  <si>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</si>
  <si>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</si>
  <si>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</si>
  <si>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</si>
  <si>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</si>
  <si>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</si>
  <si>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</si>
  <si>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</si>
  <si>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</si>
  <si>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</si>
  <si>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</si>
  <si>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</si>
  <si>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</si>
  <si>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</si>
  <si>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</si>
  <si>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</si>
  <si>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</si>
  <si>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</si>
  <si>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</si>
  <si>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</si>
  <si>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</si>
  <si>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</si>
  <si>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</si>
  <si>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</si>
  <si>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</si>
  <si>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</si>
  <si>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</si>
  <si>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</si>
  <si>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</si>
  <si>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</si>
  <si>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</si>
  <si>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</si>
  <si>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</si>
  <si>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</si>
  <si>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</si>
  <si>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</si>
  <si>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</si>
  <si>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</si>
  <si>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</si>
  <si>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</si>
  <si>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</si>
  <si>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</si>
  <si>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</si>
  <si>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</si>
  <si>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</si>
  <si>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</si>
  <si>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</si>
  <si>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</si>
  <si>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</si>
  <si>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</si>
  <si>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</si>
  <si>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</si>
  <si>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</si>
  <si>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</si>
  <si>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</si>
  <si>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</si>
  <si>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</si>
  <si>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</si>
  <si>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</si>
  <si>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</si>
  <si>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</si>
  <si>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</si>
  <si>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</si>
  <si>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</si>
  <si>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</si>
  <si>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</si>
  <si>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</si>
  <si>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</si>
  <si>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</si>
  <si>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</si>
  <si>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</si>
  <si>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</si>
  <si>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</si>
  <si>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</si>
  <si>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</si>
  <si>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</si>
  <si>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</si>
  <si>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</si>
  <si>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</si>
  <si>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</si>
  <si>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</si>
  <si>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</si>
  <si>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</si>
  <si>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</si>
  <si>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</si>
  <si>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</si>
  <si>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</si>
  <si>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</si>
  <si>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</si>
  <si>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</si>
  <si>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</si>
  <si>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</si>
  <si>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</si>
  <si>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</si>
  <si>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</si>
  <si>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</si>
  <si>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</si>
  <si>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</si>
  <si>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</si>
  <si>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</si>
  <si>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</si>
  <si>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</si>
  <si>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</si>
  <si>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</si>
  <si>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</si>
  <si>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</si>
  <si>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</si>
  <si>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</si>
  <si>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</si>
  <si>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</si>
  <si>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</si>
  <si>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</si>
  <si>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</si>
  <si>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</si>
  <si>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</si>
  <si>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</si>
  <si>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</si>
  <si>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</si>
  <si>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</si>
  <si>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</si>
  <si>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</si>
  <si>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</si>
  <si>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</si>
  <si>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</si>
  <si>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</si>
  <si>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</si>
  <si>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</si>
  <si>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</si>
  <si>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</si>
  <si>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</si>
  <si>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</si>
  <si>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</si>
  <si>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</si>
  <si>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</si>
  <si>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</si>
  <si>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</si>
  <si>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</si>
  <si>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</si>
  <si>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</si>
  <si>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</si>
  <si>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</si>
  <si>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</si>
  <si>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</si>
  <si>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</si>
  <si>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</si>
  <si>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</si>
  <si>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</si>
  <si>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</si>
  <si>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</si>
  <si>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</si>
  <si>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</si>
  <si>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</si>
  <si>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</si>
  <si>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</si>
  <si>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</si>
  <si>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</si>
  <si>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</si>
  <si>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</si>
  <si>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</si>
  <si>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</si>
  <si>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</si>
  <si>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</si>
  <si>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</si>
  <si>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</si>
  <si>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</si>
  <si>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</si>
  <si>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</si>
  <si>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</si>
  <si>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</si>
  <si>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</si>
  <si>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</si>
  <si>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</si>
  <si>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</si>
  <si>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</si>
  <si>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</si>
  <si>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</si>
  <si>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</si>
  <si>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</si>
  <si>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</si>
  <si>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</si>
  <si>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</si>
  <si>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</si>
  <si>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</si>
  <si>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</si>
  <si>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</si>
  <si>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</si>
  <si>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</si>
  <si>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</si>
  <si>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</si>
  <si>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</si>
  <si>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</si>
  <si>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</si>
  <si>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</si>
  <si>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</si>
  <si>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</si>
  <si>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</si>
  <si>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</si>
  <si>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</si>
  <si>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</si>
  <si>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</si>
  <si>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</si>
  <si>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</si>
  <si>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</si>
  <si>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</si>
  <si>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</si>
  <si>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</si>
  <si>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</si>
  <si>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</si>
  <si>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</si>
  <si>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</si>
  <si>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</si>
  <si>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</si>
  <si>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</si>
  <si>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</si>
  <si>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</si>
  <si>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</si>
  <si>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</si>
  <si>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</si>
  <si>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</si>
  <si>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</si>
  <si>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</si>
  <si>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</si>
  <si>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</si>
  <si>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</si>
  <si>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</si>
  <si>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</si>
  <si>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</si>
  <si>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</si>
  <si>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</si>
  <si>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</si>
  <si>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</si>
  <si>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</si>
  <si>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</si>
  <si>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</si>
  <si>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</si>
  <si>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</si>
  <si>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</si>
  <si>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</si>
  <si>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</si>
  <si>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</si>
  <si>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</si>
  <si>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</si>
  <si>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</si>
  <si>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</si>
  <si>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</si>
  <si>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</si>
  <si>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</si>
  <si>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</si>
  <si>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</si>
  <si>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</si>
  <si>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</si>
  <si>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</si>
  <si>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</si>
  <si>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</si>
  <si>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</si>
  <si>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</si>
  <si>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</si>
  <si>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</si>
  <si>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</si>
  <si>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</si>
  <si>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</si>
  <si>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</si>
  <si>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</si>
  <si>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</si>
  <si>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</si>
  <si>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</si>
  <si>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</si>
  <si>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</si>
  <si>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</si>
  <si>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</si>
  <si>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</si>
  <si>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</si>
  <si>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</si>
  <si>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</si>
  <si>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</si>
  <si>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</si>
  <si>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</si>
  <si>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</si>
  <si>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</si>
  <si>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</si>
  <si>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</si>
  <si>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</si>
  <si>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</si>
  <si>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</si>
  <si>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</si>
  <si>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</si>
  <si>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</si>
  <si>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</si>
  <si>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</si>
  <si>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</si>
  <si>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</si>
  <si>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</si>
  <si>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</si>
  <si>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</si>
  <si>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</si>
  <si>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</si>
  <si>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</si>
  <si>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</si>
  <si>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</si>
  <si>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</si>
  <si>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</si>
  <si>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</si>
  <si>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</si>
  <si>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</si>
  <si>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</si>
  <si>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</si>
  <si>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</si>
  <si>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</si>
  <si>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</si>
  <si>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</si>
  <si>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</si>
  <si>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</si>
  <si>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</si>
  <si>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</si>
  <si>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</si>
  <si>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</si>
  <si>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</si>
  <si>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</si>
  <si>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</si>
  <si>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</si>
  <si>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</si>
  <si>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</si>
  <si>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</si>
  <si>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</si>
  <si>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</si>
  <si>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</si>
  <si>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</si>
  <si>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</si>
  <si>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</si>
  <si>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</si>
  <si>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</si>
  <si>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</si>
  <si>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</si>
  <si>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</si>
  <si>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</si>
  <si>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</si>
  <si>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</si>
  <si>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</si>
  <si>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</si>
  <si>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</si>
  <si>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</si>
  <si>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</si>
  <si>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</si>
  <si>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</si>
  <si>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</si>
  <si>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</si>
  <si>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</si>
  <si>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</si>
  <si>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</si>
  <si>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</si>
  <si>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</si>
  <si>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</si>
  <si>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</si>
  <si>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</si>
  <si>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</si>
  <si>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</si>
  <si>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</si>
  <si>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</si>
  <si>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</si>
  <si>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</si>
  <si>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</si>
  <si>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</si>
  <si>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</si>
  <si>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</si>
  <si>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</si>
  <si>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</si>
  <si>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</si>
  <si>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</si>
  <si>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</si>
  <si>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</si>
  <si>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</si>
  <si>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</si>
  <si>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</si>
  <si>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</si>
  <si>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</si>
  <si>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</si>
  <si>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</si>
  <si>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</si>
  <si>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</si>
  <si>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</si>
  <si>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</si>
  <si>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</si>
  <si>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</si>
  <si>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</si>
  <si>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</si>
  <si>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</si>
  <si>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</si>
  <si>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</si>
  <si>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</si>
  <si>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</si>
  <si>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</si>
  <si>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</si>
  <si>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</si>
  <si>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</si>
  <si>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</si>
  <si>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</si>
  <si>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</si>
  <si>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</si>
  <si>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</si>
  <si>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</si>
  <si>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</si>
  <si>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</si>
  <si>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</si>
  <si>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</si>
  <si>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</si>
  <si>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</si>
  <si>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</si>
  <si>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</si>
  <si>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</si>
  <si>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</si>
  <si>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</si>
  <si>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</si>
  <si>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</si>
  <si>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</si>
  <si>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</si>
  <si>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</si>
  <si>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</si>
  <si>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</si>
  <si>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</si>
  <si>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</si>
  <si>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</si>
  <si>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</si>
  <si>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</si>
  <si>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</si>
  <si>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</si>
  <si>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</si>
  <si>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</si>
  <si>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</si>
  <si>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</si>
  <si>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</si>
  <si>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</si>
  <si>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</si>
  <si>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</si>
  <si>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</si>
  <si>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</si>
  <si>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</si>
  <si>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</si>
  <si>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</si>
  <si>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</si>
  <si>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</si>
  <si>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</si>
  <si>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</si>
  <si>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</si>
  <si>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</si>
  <si>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</si>
  <si>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</si>
  <si>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</si>
  <si>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</si>
  <si>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</si>
  <si>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</si>
  <si>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</si>
  <si>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</si>
  <si>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</si>
  <si>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</si>
  <si>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</si>
  <si>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</si>
  <si>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</si>
  <si>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</si>
  <si>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</si>
  <si>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</si>
  <si>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</si>
  <si>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</si>
  <si>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</si>
  <si>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</si>
  <si>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</si>
  <si>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</si>
  <si>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</si>
  <si>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</si>
  <si>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</si>
  <si>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</si>
  <si>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</si>
  <si>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</si>
  <si>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</si>
  <si>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</si>
  <si>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</si>
  <si>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</si>
  <si>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</si>
  <si>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</si>
  <si>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</si>
  <si>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</si>
  <si>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</si>
  <si>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</si>
  <si>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</si>
  <si>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</si>
  <si>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</si>
  <si>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</si>
  <si>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</si>
  <si>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</si>
  <si>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</si>
  <si>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</si>
  <si>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</si>
  <si>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</si>
  <si>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</si>
  <si>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</si>
  <si>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</si>
  <si>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</si>
  <si>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</si>
  <si>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</si>
  <si>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</si>
  <si>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</si>
  <si>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</si>
  <si>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</si>
  <si>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</si>
  <si>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</si>
  <si>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</si>
  <si>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</si>
  <si>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</si>
  <si>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</si>
  <si>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</si>
  <si>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</si>
  <si>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</si>
  <si>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</si>
  <si>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</si>
  <si>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</si>
  <si>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</si>
  <si>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</si>
  <si>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</si>
  <si>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</si>
  <si>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</si>
  <si>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</si>
  <si>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</si>
  <si>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</si>
  <si>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</si>
  <si>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</si>
  <si>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</si>
  <si>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</si>
  <si>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</si>
  <si>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</si>
  <si>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</si>
  <si>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</si>
  <si>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</si>
  <si>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</si>
  <si>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</si>
  <si>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</si>
  <si>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</si>
  <si>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</si>
  <si>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</si>
  <si>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</si>
  <si>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</si>
  <si>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</si>
  <si>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</si>
  <si>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</si>
  <si>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</si>
  <si>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</si>
  <si>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</si>
  <si>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</si>
  <si>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</si>
  <si>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</si>
  <si>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</si>
  <si>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</si>
  <si>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</si>
  <si>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</si>
  <si>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</si>
  <si>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</si>
  <si>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</si>
  <si>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</si>
  <si>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</si>
  <si>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</si>
  <si>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</si>
  <si>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</si>
  <si>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</si>
  <si>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</si>
  <si>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</si>
  <si>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</si>
  <si>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</si>
  <si>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</si>
  <si>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</si>
  <si>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</si>
  <si>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</si>
  <si>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</si>
  <si>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</si>
  <si>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</si>
  <si>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</si>
  <si>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</si>
  <si>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</si>
  <si>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</si>
  <si>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</si>
  <si>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</si>
  <si>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</si>
  <si>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</si>
  <si>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</si>
  <si>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</si>
  <si>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</si>
  <si>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</si>
  <si>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</si>
  <si>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</si>
  <si>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</si>
  <si>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</si>
  <si>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</si>
  <si>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</si>
  <si>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</si>
  <si>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</si>
  <si>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</si>
  <si>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</si>
  <si>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</si>
  <si>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</si>
  <si>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</si>
  <si>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</si>
  <si>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</si>
  <si>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</si>
  <si>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</si>
  <si>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</si>
  <si>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</si>
  <si>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</si>
  <si>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</si>
  <si>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</si>
  <si>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</si>
  <si>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</si>
  <si>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</si>
  <si>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</si>
  <si>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</si>
  <si>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</si>
  <si>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</si>
  <si>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</si>
  <si>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</si>
  <si>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</si>
  <si>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</si>
  <si>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</si>
  <si>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</si>
  <si>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</si>
  <si>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</si>
  <si>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</si>
  <si>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</si>
  <si>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</si>
  <si>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</si>
  <si>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</si>
  <si>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</si>
  <si>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</si>
  <si>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</si>
  <si>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</si>
  <si>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</si>
  <si>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</si>
  <si>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</si>
  <si>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</si>
  <si>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</si>
  <si>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</si>
  <si>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</si>
  <si>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</si>
  <si>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</si>
  <si>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</si>
  <si>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</si>
  <si>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</si>
  <si>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</si>
  <si>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</si>
  <si>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</si>
  <si>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</si>
  <si>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</si>
  <si>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</si>
  <si>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</si>
  <si>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</si>
  <si>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</si>
  <si>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</si>
  <si>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</si>
  <si>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</si>
  <si>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</si>
  <si>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</si>
  <si>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</si>
  <si>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</si>
  <si>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</si>
  <si>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</si>
  <si>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</si>
  <si>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</si>
  <si>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</si>
  <si>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</si>
  <si>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</si>
  <si>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</si>
  <si>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</si>
  <si>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</si>
  <si>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</si>
  <si>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</si>
  <si>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</si>
  <si>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</si>
  <si>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</si>
  <si>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</si>
  <si>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</si>
  <si>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</si>
  <si>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</si>
  <si>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</si>
  <si>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</si>
  <si>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</si>
  <si>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</si>
  <si>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</si>
  <si>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</si>
  <si>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</si>
  <si>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</si>
  <si>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</si>
  <si>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</si>
  <si>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</si>
  <si>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</si>
  <si>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</si>
  <si>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</si>
  <si>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</si>
  <si>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</si>
  <si>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</si>
  <si>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</si>
  <si>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</si>
  <si>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</si>
  <si>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</si>
  <si>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</si>
  <si>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</si>
  <si>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</si>
  <si>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</si>
  <si>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</si>
  <si>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</si>
  <si>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</si>
  <si>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</si>
  <si>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</si>
  <si>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</si>
  <si>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</si>
  <si>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</si>
  <si>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</si>
  <si>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</si>
  <si>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</si>
  <si>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</si>
  <si>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</si>
  <si>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</si>
  <si>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</si>
  <si>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</si>
  <si>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</si>
  <si>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</si>
  <si>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</si>
  <si>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</si>
  <si>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</si>
  <si>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</si>
  <si>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</si>
  <si>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</si>
  <si>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</si>
  <si>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</si>
  <si>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</si>
  <si>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</si>
  <si>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</si>
  <si>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</si>
  <si>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</si>
  <si>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</si>
  <si>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</si>
  <si>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</si>
  <si>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</si>
  <si>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</si>
  <si>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</si>
  <si>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</si>
  <si>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</si>
  <si>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</si>
  <si>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</si>
  <si>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</si>
  <si>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</si>
  <si>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</si>
  <si>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</si>
  <si>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</si>
  <si>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</si>
  <si>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</si>
  <si>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</si>
  <si>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</si>
  <si>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</si>
  <si>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</si>
  <si>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</si>
  <si>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</si>
  <si>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</si>
  <si>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</si>
  <si>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</si>
  <si>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</si>
  <si>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</si>
  <si>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</si>
  <si>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</si>
  <si>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</si>
  <si>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</si>
  <si>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</si>
  <si>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</si>
  <si>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</si>
  <si>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</si>
  <si>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</si>
  <si>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</si>
  <si>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</si>
  <si>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</si>
  <si>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</si>
  <si>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</si>
  <si>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</si>
  <si>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</si>
  <si>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</si>
  <si>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</si>
  <si>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</si>
  <si>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</si>
  <si>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</si>
  <si>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</si>
  <si>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</si>
  <si>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</si>
  <si>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</si>
  <si>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</si>
  <si>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</si>
  <si>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</si>
  <si>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</si>
  <si>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</si>
  <si>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</si>
  <si>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</si>
  <si>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</si>
  <si>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</si>
  <si>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</si>
  <si>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</si>
  <si>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</si>
  <si>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</si>
  <si>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</si>
  <si>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</si>
  <si>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</si>
  <si>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</si>
  <si>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</si>
  <si>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</si>
  <si>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</si>
  <si>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</si>
  <si>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</si>
  <si>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</si>
  <si>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</si>
  <si>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</si>
  <si>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</si>
  <si>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</si>
  <si>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</si>
  <si>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</si>
  <si>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</si>
  <si>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</si>
  <si>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</si>
  <si>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</si>
  <si>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</si>
  <si>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</si>
  <si>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</si>
  <si>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</si>
  <si>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</si>
  <si>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</si>
  <si>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</si>
  <si>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</si>
  <si>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</si>
  <si>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</si>
  <si>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</si>
  <si>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</si>
  <si>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</si>
  <si>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</si>
  <si>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</si>
  <si>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</si>
  <si>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</si>
  <si>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</si>
  <si>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</si>
  <si>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</si>
  <si>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</si>
  <si>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</si>
  <si>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</si>
  <si>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</si>
  <si>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</si>
  <si>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</si>
  <si>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</si>
  <si>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</si>
  <si>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</si>
  <si>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</si>
  <si>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</si>
  <si>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</si>
  <si>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</si>
  <si>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</si>
  <si>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</si>
  <si>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</si>
  <si>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</si>
  <si>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</si>
  <si>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</si>
  <si>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</si>
  <si>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</si>
  <si>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</si>
  <si>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</si>
  <si>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</si>
  <si>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</si>
  <si>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</si>
  <si>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</si>
  <si>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</si>
  <si>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</si>
  <si>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</si>
  <si>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</si>
  <si>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</si>
  <si>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</si>
  <si>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</si>
  <si>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</si>
  <si>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</si>
  <si>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</si>
  <si>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</si>
  <si>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</si>
  <si>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</si>
  <si>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</si>
  <si>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</si>
  <si>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</si>
  <si>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</si>
  <si>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</si>
  <si>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</si>
  <si>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</si>
  <si>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</si>
  <si>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</si>
  <si>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</si>
  <si>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</si>
  <si>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</si>
  <si>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</si>
  <si>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</si>
  <si>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</si>
  <si>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</si>
  <si>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</si>
  <si>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</si>
  <si>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</si>
  <si>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</si>
  <si>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</si>
  <si>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</si>
  <si>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</si>
  <si>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</si>
  <si>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</si>
  <si>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</si>
  <si>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</si>
  <si>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</si>
  <si>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</si>
  <si>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</si>
  <si>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</si>
  <si>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</si>
  <si>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</si>
  <si>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</si>
  <si>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</si>
  <si>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</si>
  <si>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</si>
  <si>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</si>
  <si>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</si>
  <si>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</si>
  <si>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</si>
  <si>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</si>
  <si>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</si>
  <si>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</si>
  <si>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</si>
  <si>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</si>
  <si>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</si>
  <si>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</si>
  <si>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</si>
  <si>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</si>
  <si>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</si>
  <si>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</si>
  <si>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</si>
  <si>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</si>
  <si>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</si>
  <si>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</si>
  <si>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</si>
  <si>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</si>
  <si>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</si>
  <si>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</si>
  <si>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</si>
  <si>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</si>
  <si>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</si>
  <si>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</si>
  <si>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</si>
  <si>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</si>
  <si>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</si>
  <si>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</si>
  <si>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</si>
  <si>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</si>
  <si>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</si>
  <si>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</si>
  <si>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</si>
  <si>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</si>
  <si>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</si>
  <si>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</si>
  <si>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</si>
  <si>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</si>
  <si>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</si>
  <si>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</si>
  <si>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</si>
  <si>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</si>
  <si>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</si>
  <si>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</si>
  <si>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</si>
  <si>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</si>
  <si>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</si>
  <si>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</si>
  <si>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</si>
  <si>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</si>
  <si>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</si>
  <si>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</si>
  <si>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</si>
  <si>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</si>
  <si>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</si>
  <si>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</si>
  <si>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</si>
  <si>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</si>
  <si>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</si>
  <si>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</si>
  <si>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</si>
  <si>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</si>
  <si>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</si>
  <si>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</si>
  <si>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</si>
  <si>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</si>
  <si>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</si>
  <si>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</si>
  <si>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</si>
  <si>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</si>
  <si>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</si>
  <si>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</si>
  <si>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</si>
  <si>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</si>
  <si>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</si>
  <si>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</si>
  <si>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</si>
  <si>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</si>
  <si>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</si>
  <si>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</si>
  <si>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</si>
  <si>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</si>
  <si>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</si>
  <si>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</si>
  <si>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</si>
  <si>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</si>
  <si>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</si>
  <si>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</si>
  <si>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</si>
  <si>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</si>
  <si>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</si>
  <si>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</si>
  <si>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</si>
  <si>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</si>
  <si>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</si>
  <si>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</si>
  <si>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</si>
  <si>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</si>
  <si>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</si>
  <si>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</si>
  <si>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</si>
  <si>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</si>
  <si>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</si>
  <si>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</si>
  <si>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</si>
  <si>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</si>
  <si>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</si>
  <si>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</si>
  <si>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</si>
  <si>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</si>
  <si>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</si>
  <si>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</si>
  <si>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</si>
  <si>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</si>
  <si>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</si>
  <si>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</si>
  <si>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</si>
  <si>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</si>
  <si>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</si>
  <si>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</si>
  <si>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</si>
  <si>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</si>
  <si>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</si>
  <si>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</si>
  <si>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</si>
  <si>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</si>
  <si>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</si>
  <si>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</si>
  <si>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</si>
  <si>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</si>
  <si>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</si>
  <si>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</si>
  <si>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</si>
  <si>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</si>
  <si>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</si>
  <si>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</si>
  <si>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</si>
  <si>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</si>
  <si>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</si>
  <si>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</si>
  <si>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</si>
  <si>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</si>
  <si>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</si>
  <si>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</si>
  <si>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</si>
  <si>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</si>
  <si>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</si>
  <si>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</si>
  <si>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</si>
  <si>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</si>
  <si>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</si>
  <si>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</si>
  <si>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</si>
  <si>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</si>
  <si>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</si>
  <si>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</si>
  <si>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</si>
  <si>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</si>
  <si>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</si>
  <si>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</si>
  <si>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</si>
  <si>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</si>
  <si>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</si>
  <si>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</si>
  <si>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</si>
  <si>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</si>
  <si>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</si>
  <si>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</si>
  <si>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</si>
  <si>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</si>
  <si>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</si>
  <si>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</si>
  <si>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</si>
  <si>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</si>
  <si>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</si>
  <si>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</si>
  <si>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</si>
  <si>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</si>
  <si>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</si>
  <si>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</si>
  <si>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</si>
  <si>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</si>
  <si>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</si>
  <si>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</si>
  <si>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</si>
  <si>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</si>
  <si>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</si>
  <si>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</si>
  <si>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</si>
  <si>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</si>
  <si>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</si>
  <si>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</si>
  <si>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</si>
  <si>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</si>
  <si>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</si>
  <si>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</si>
  <si>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</si>
  <si>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</si>
  <si>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</si>
  <si>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</si>
  <si>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</si>
  <si>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</si>
  <si>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</si>
  <si>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</si>
  <si>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</si>
  <si>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</si>
  <si>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</si>
  <si>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</si>
  <si>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</si>
  <si>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</si>
  <si>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</si>
  <si>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</si>
  <si>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</si>
  <si>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</si>
  <si>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</si>
  <si>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</si>
  <si>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</si>
  <si>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</si>
  <si>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</si>
  <si>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</si>
  <si>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</si>
  <si>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</si>
  <si>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</si>
  <si>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</si>
  <si>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</si>
  <si>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</si>
  <si>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</si>
  <si>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</si>
  <si>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</si>
  <si>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</si>
  <si>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</si>
  <si>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</si>
  <si>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</si>
  <si>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</si>
  <si>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</si>
  <si>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</si>
  <si>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</si>
  <si>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</si>
  <si>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</si>
  <si>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</si>
  <si>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</si>
  <si>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</si>
  <si>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</si>
  <si>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</si>
  <si>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</si>
  <si>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</si>
  <si>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</si>
  <si>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</si>
  <si>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</si>
  <si>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</si>
  <si>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</si>
  <si>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</si>
  <si>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</si>
  <si>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</si>
  <si>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</si>
  <si>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</si>
  <si>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</si>
  <si>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</si>
  <si>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</si>
  <si>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</si>
  <si>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</si>
  <si>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</si>
  <si>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</si>
  <si>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</si>
  <si>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</si>
  <si>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</si>
  <si>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</si>
  <si>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</si>
  <si>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</si>
  <si>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</si>
  <si>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</si>
  <si>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</si>
  <si>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</si>
  <si>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</si>
  <si>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</si>
  <si>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</si>
  <si>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</si>
  <si>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</si>
  <si>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</si>
  <si>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</si>
  <si>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</si>
  <si>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</si>
  <si>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</si>
  <si>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</si>
  <si>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</si>
  <si>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</si>
  <si>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</si>
  <si>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</si>
  <si>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</si>
  <si>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</si>
  <si>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</si>
  <si>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</si>
  <si>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</si>
  <si>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</si>
  <si>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</si>
  <si>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</si>
  <si>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</si>
  <si>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</si>
  <si>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</si>
  <si>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</si>
  <si>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</si>
  <si>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</si>
  <si>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</si>
  <si>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</si>
  <si>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</si>
  <si>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</si>
  <si>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</si>
  <si>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</si>
  <si>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</si>
  <si>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</si>
  <si>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</si>
  <si>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</si>
  <si>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</si>
  <si>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</si>
  <si>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</si>
  <si>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</si>
  <si>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</si>
  <si>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</si>
  <si>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</si>
  <si>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</si>
  <si>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</si>
  <si>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</si>
  <si>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</si>
  <si>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</si>
  <si>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</si>
  <si>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</si>
  <si>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</si>
  <si>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</si>
  <si>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</si>
  <si>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</si>
  <si>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</si>
  <si>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</si>
  <si>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</si>
  <si>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</si>
  <si>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</si>
  <si>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</si>
  <si>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</si>
  <si>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</si>
  <si>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</si>
  <si>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</si>
  <si>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</si>
  <si>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</si>
  <si>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</si>
  <si>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</si>
  <si>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</si>
  <si>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</si>
  <si>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</si>
  <si>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</si>
  <si>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</si>
  <si>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</si>
  <si>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</si>
  <si>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</si>
  <si>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</si>
  <si>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</si>
  <si>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</si>
  <si>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</si>
  <si>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</si>
  <si>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</si>
  <si>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</si>
  <si>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</si>
  <si>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</si>
  <si>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</si>
  <si>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</si>
  <si>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</si>
  <si>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</si>
  <si>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</si>
  <si>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</si>
  <si>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</si>
  <si>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</si>
  <si>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</si>
  <si>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</si>
  <si>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</si>
  <si>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</si>
  <si>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</si>
  <si>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</si>
  <si>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</si>
  <si>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</si>
  <si>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</si>
  <si>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</si>
  <si>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</si>
  <si>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</si>
  <si>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</si>
  <si>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</si>
  <si>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</si>
  <si>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</si>
  <si>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</si>
  <si>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</si>
  <si>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</si>
  <si>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</si>
  <si>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</si>
  <si>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</si>
  <si>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</si>
  <si>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</si>
  <si>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</si>
  <si>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</si>
  <si>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</si>
  <si>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</si>
  <si>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</si>
  <si>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</si>
  <si>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</si>
  <si>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</si>
  <si>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</si>
  <si>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</si>
  <si>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</si>
  <si>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</si>
  <si>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</si>
  <si>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</si>
  <si>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</si>
  <si>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</si>
  <si>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</si>
  <si>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</si>
  <si>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</si>
  <si>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</si>
  <si>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</si>
  <si>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</si>
  <si>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</si>
  <si>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</si>
  <si>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</si>
  <si>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</si>
  <si>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</si>
  <si>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</si>
  <si>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</si>
  <si>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</si>
  <si>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</si>
  <si>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</si>
  <si>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</si>
  <si>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</si>
  <si>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</si>
  <si>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</si>
  <si>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</si>
  <si>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</si>
  <si>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</si>
  <si>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</si>
  <si>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</si>
  <si>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</si>
  <si>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</si>
  <si>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</si>
  <si>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</si>
  <si>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</si>
  <si>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</si>
  <si>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</si>
  <si>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</si>
  <si>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</si>
  <si>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</si>
  <si>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</si>
  <si>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</si>
  <si>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</si>
  <si>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</si>
  <si>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</si>
  <si>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</si>
  <si>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</si>
  <si>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</si>
  <si>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</si>
  <si>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</si>
  <si>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</si>
  <si>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</si>
  <si>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</si>
  <si>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</si>
  <si>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</si>
  <si>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</si>
  <si>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</si>
  <si>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</si>
  <si>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</si>
  <si>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</si>
  <si>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</si>
  <si>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</si>
  <si>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</si>
  <si>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</si>
  <si>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</si>
  <si>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</si>
  <si>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</si>
  <si>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</si>
  <si>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</si>
  <si>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</si>
  <si>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</si>
  <si>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</si>
  <si>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</si>
  <si>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</si>
  <si>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</si>
  <si>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</si>
  <si>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</si>
  <si>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</si>
  <si>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</si>
  <si>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</si>
  <si>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</si>
  <si>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</si>
  <si>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</si>
  <si>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</si>
  <si>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</si>
  <si>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</si>
  <si>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</si>
  <si>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</si>
  <si>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</si>
  <si>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</si>
  <si>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</si>
  <si>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</si>
  <si>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</si>
  <si>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</si>
  <si>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</si>
  <si>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</si>
  <si>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</si>
  <si>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</si>
  <si>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</si>
  <si>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</si>
  <si>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</si>
  <si>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</si>
  <si>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</si>
  <si>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</si>
  <si>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</si>
  <si>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</si>
  <si>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</si>
  <si>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</si>
  <si>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</si>
  <si>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</si>
  <si>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</si>
  <si>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</si>
  <si>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</si>
  <si>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</si>
  <si>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</si>
  <si>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</si>
  <si>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</si>
  <si>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</si>
  <si>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</si>
  <si>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</si>
  <si>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</si>
  <si>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</si>
  <si>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</si>
  <si>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</si>
  <si>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</si>
  <si>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</si>
  <si>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</si>
  <si>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</si>
  <si>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</si>
  <si>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</si>
  <si>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</si>
  <si>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</si>
  <si>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</si>
  <si>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</si>
  <si>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</si>
  <si>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</si>
  <si>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</si>
  <si>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</si>
  <si>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</si>
  <si>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</si>
  <si>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</si>
  <si>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</si>
  <si>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</si>
  <si>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</si>
  <si>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</si>
  <si>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</si>
  <si>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</si>
  <si>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</si>
  <si>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</si>
  <si>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</si>
  <si>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</si>
  <si>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</si>
  <si>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</si>
  <si>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</si>
  <si>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</si>
  <si>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</si>
  <si>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</si>
  <si>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</si>
  <si>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</si>
  <si>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</si>
  <si>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</si>
  <si>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</si>
  <si>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</si>
  <si>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</si>
  <si>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</si>
  <si>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</si>
  <si>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</si>
  <si>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</si>
  <si>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</si>
  <si>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</si>
  <si>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</si>
  <si>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</si>
  <si>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</si>
  <si>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</si>
  <si>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</si>
  <si>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</si>
  <si>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</si>
  <si>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</si>
  <si>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</si>
  <si>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</si>
  <si>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</si>
  <si>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</si>
  <si>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</si>
  <si>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</si>
  <si>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</si>
  <si>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</si>
  <si>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</si>
  <si>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</si>
  <si>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</si>
  <si>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</si>
  <si>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</si>
  <si>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</si>
  <si>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</si>
  <si>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</si>
  <si>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</si>
  <si>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</si>
  <si>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</si>
  <si>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</si>
  <si>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</si>
  <si>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</si>
  <si>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</si>
  <si>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</si>
  <si>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</si>
  <si>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</si>
  <si>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</si>
  <si>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</si>
  <si>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</si>
  <si>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</si>
  <si>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</si>
  <si>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</si>
  <si>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</si>
  <si>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</si>
  <si>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</si>
  <si>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</si>
  <si>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</si>
  <si>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</si>
  <si>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</si>
  <si>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</si>
  <si>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</si>
  <si>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</si>
  <si>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</si>
  <si>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</si>
  <si>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</si>
  <si>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</si>
  <si>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</si>
  <si>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</si>
  <si>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</si>
  <si>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</si>
  <si>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</si>
  <si>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</si>
  <si>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</si>
  <si>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</si>
  <si>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</si>
  <si>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</si>
  <si>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</si>
  <si>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</si>
  <si>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</si>
  <si>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</si>
  <si>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</si>
  <si>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</si>
  <si>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</si>
  <si>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</si>
  <si>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</si>
  <si>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</si>
  <si>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</si>
  <si>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</si>
  <si>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</si>
  <si>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</si>
  <si>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</si>
  <si>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</si>
  <si>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</si>
  <si>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</si>
  <si>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</si>
  <si>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</si>
  <si>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</si>
  <si>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</si>
  <si>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</si>
  <si>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</si>
  <si>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</si>
  <si>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</si>
  <si>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</si>
  <si>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</si>
  <si>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</si>
  <si>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</si>
  <si>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</si>
  <si>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</si>
  <si>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</si>
  <si>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</si>
  <si>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</si>
  <si>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</si>
  <si>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</si>
  <si>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</si>
  <si>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</si>
  <si>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</si>
  <si>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</si>
  <si>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</si>
  <si>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</si>
  <si>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</si>
  <si>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</si>
  <si>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</si>
  <si>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</si>
  <si>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</si>
  <si>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</si>
  <si>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</si>
  <si>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</si>
  <si>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</si>
  <si>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</si>
  <si>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</si>
  <si>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</si>
  <si>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</si>
  <si>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</si>
  <si>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</si>
  <si>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</si>
  <si>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</si>
  <si>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</si>
  <si>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</si>
  <si>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</si>
  <si>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</si>
  <si>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</si>
  <si>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</si>
  <si>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</si>
  <si>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</si>
  <si>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</si>
  <si>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</si>
  <si>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</si>
  <si>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</si>
  <si>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</si>
  <si>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</si>
  <si>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</si>
  <si>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</si>
  <si>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</si>
  <si>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</si>
  <si>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</si>
  <si>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</si>
  <si>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</si>
  <si>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</si>
  <si>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</si>
  <si>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</si>
  <si>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</si>
  <si>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</si>
  <si>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</si>
  <si>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</si>
  <si>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</si>
  <si>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</si>
  <si>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</si>
  <si>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</si>
  <si>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</si>
  <si>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</si>
  <si>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</si>
  <si>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</si>
  <si>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</si>
  <si>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</si>
  <si>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</si>
  <si>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</si>
  <si>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</si>
  <si>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</si>
  <si>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</si>
  <si>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</si>
  <si>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</si>
  <si>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</si>
  <si>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</si>
  <si>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</si>
  <si>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</si>
  <si>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</si>
  <si>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</si>
  <si>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</si>
  <si>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</si>
  <si>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</si>
  <si>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</si>
  <si>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</si>
  <si>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</si>
  <si>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</si>
  <si>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</si>
  <si>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</si>
  <si>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</si>
  <si>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</si>
  <si>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</si>
  <si>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</si>
  <si>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</si>
  <si>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</si>
  <si>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</si>
  <si>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</si>
  <si>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</si>
  <si>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</si>
  <si>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</si>
  <si>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</si>
  <si>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</si>
  <si>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</si>
  <si>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</si>
  <si>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</si>
  <si>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</si>
  <si>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</si>
  <si>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</si>
  <si>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</si>
  <si>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</si>
  <si>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</si>
  <si>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</si>
  <si>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</si>
  <si>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</si>
  <si>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</si>
  <si>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</si>
  <si>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</si>
  <si>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</si>
  <si>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</si>
  <si>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</si>
  <si>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</si>
  <si>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</si>
  <si>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</si>
  <si>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</si>
  <si>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</si>
  <si>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</si>
  <si>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</si>
  <si>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</si>
  <si>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</si>
  <si>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</si>
  <si>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</si>
  <si>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</si>
  <si>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</si>
  <si>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</si>
  <si>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</si>
  <si>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</si>
  <si>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</si>
  <si>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</si>
  <si>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</si>
  <si>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</si>
  <si>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</si>
  <si>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</si>
  <si>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</si>
  <si>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</si>
  <si>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</si>
  <si>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</si>
  <si>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</si>
  <si>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</si>
  <si>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</si>
  <si>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</si>
  <si>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</si>
  <si>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</si>
  <si>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</si>
  <si>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</si>
  <si>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</si>
  <si>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</si>
  <si>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</si>
  <si>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</si>
  <si>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</si>
  <si>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</si>
  <si>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</si>
  <si>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</si>
  <si>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</si>
  <si>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</si>
  <si>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</si>
  <si>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</si>
  <si>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</si>
  <si>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</si>
  <si>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</si>
  <si>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</si>
  <si>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</si>
  <si>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</si>
  <si>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</si>
  <si>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</si>
  <si>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</si>
  <si>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</si>
  <si>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</si>
  <si>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</si>
  <si>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</si>
  <si>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</si>
  <si>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</si>
  <si>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</si>
  <si>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</si>
  <si>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</si>
  <si>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</si>
  <si>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</si>
  <si>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</si>
  <si>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</si>
  <si>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</si>
  <si>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</si>
  <si>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</si>
  <si>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</si>
  <si>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</si>
  <si>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</si>
  <si>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</si>
  <si>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</si>
  <si>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</si>
  <si>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</si>
  <si>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</si>
  <si>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</si>
  <si>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</si>
  <si>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</si>
  <si>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</si>
  <si>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</si>
  <si>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</si>
  <si>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</si>
  <si>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</si>
  <si>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</si>
  <si>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</si>
  <si>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</si>
  <si>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</si>
  <si>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</si>
  <si>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</si>
  <si>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</si>
  <si>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</si>
  <si>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</si>
  <si>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</si>
  <si>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</si>
  <si>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</si>
  <si>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</si>
  <si>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</si>
  <si>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</si>
  <si>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</si>
  <si>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</si>
  <si>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</si>
  <si>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</si>
  <si>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</si>
  <si>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</si>
  <si>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</si>
  <si>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</si>
  <si>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</si>
  <si>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</si>
  <si>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</si>
  <si>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</si>
  <si>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</si>
  <si>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</si>
  <si>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</si>
  <si>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</si>
  <si>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</si>
  <si>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</si>
  <si>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</si>
  <si>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</si>
  <si>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</si>
  <si>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</si>
  <si>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</si>
  <si>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</si>
  <si>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</si>
  <si>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</si>
  <si>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</si>
  <si>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</si>
  <si>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</si>
  <si>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</si>
  <si>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</si>
  <si>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</si>
  <si>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</si>
  <si>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</si>
  <si>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</si>
  <si>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</si>
  <si>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</si>
  <si>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</si>
  <si>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</si>
  <si>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</si>
  <si>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</si>
  <si>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</si>
  <si>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</si>
  <si>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</si>
  <si>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</si>
  <si>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</si>
  <si>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</si>
  <si>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</si>
  <si>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</si>
  <si>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</si>
  <si>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</si>
  <si>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</si>
  <si>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</si>
  <si>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</si>
  <si>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</si>
  <si>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</si>
  <si>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</si>
  <si>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</si>
  <si>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</si>
  <si>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</si>
  <si>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</si>
  <si>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</si>
  <si>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</si>
  <si>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</si>
  <si>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</si>
  <si>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</si>
  <si>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</si>
  <si>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</si>
  <si>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</si>
  <si>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</si>
  <si>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</si>
  <si>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</si>
  <si>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</si>
  <si>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</si>
  <si>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</si>
  <si>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</si>
  <si>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</si>
  <si>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</si>
  <si>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</si>
  <si>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</si>
  <si>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</si>
  <si>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</si>
  <si>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</si>
  <si>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</si>
  <si>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</si>
  <si>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</si>
  <si>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</si>
  <si>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</si>
  <si>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</si>
  <si>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</si>
  <si>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</si>
  <si>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</si>
  <si>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</si>
  <si>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</si>
  <si>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</si>
  <si>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</si>
  <si>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</si>
  <si>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</si>
  <si>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</si>
  <si>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</si>
  <si>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</si>
  <si>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</si>
  <si>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</si>
  <si>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</si>
  <si>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</si>
  <si>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</si>
  <si>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</si>
  <si>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</si>
  <si>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</si>
  <si>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</si>
  <si>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</si>
  <si>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</si>
  <si>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</si>
  <si>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</si>
  <si>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</si>
  <si>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</si>
  <si>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</si>
  <si>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</si>
  <si>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</si>
  <si>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</si>
  <si>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</si>
  <si>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</si>
  <si>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</si>
  <si>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</si>
  <si>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</si>
  <si>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</si>
  <si>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</si>
  <si>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</si>
  <si>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</si>
  <si>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</si>
  <si>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</si>
  <si>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</si>
  <si>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</si>
  <si>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</si>
  <si>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</si>
  <si>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</si>
  <si>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</si>
  <si>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</si>
  <si>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</si>
  <si>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</si>
  <si>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</si>
  <si>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</si>
  <si>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</si>
  <si>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</si>
  <si>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</si>
  <si>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</si>
  <si>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</si>
  <si>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</si>
  <si>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</si>
  <si>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</si>
  <si>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</si>
  <si>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</si>
  <si>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</si>
  <si>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</si>
  <si>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</si>
  <si>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</si>
  <si>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</si>
  <si>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</si>
  <si>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</si>
  <si>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</si>
  <si>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</si>
  <si>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</si>
  <si>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</si>
  <si>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</si>
  <si>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</si>
  <si>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</si>
  <si>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</si>
  <si>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</si>
  <si>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</si>
  <si>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</si>
  <si>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</si>
  <si>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</si>
  <si>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</si>
  <si>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</si>
  <si>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</si>
  <si>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</si>
  <si>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</si>
  <si>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</si>
  <si>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</si>
  <si>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</si>
  <si>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</si>
  <si>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</si>
  <si>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</si>
  <si>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</si>
  <si>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</si>
  <si>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</si>
  <si>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</si>
  <si>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</si>
  <si>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</si>
  <si>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</si>
  <si>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</si>
  <si>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</si>
  <si>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</si>
  <si>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</si>
  <si>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</si>
  <si>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</si>
  <si>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</si>
  <si>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</si>
  <si>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</si>
  <si>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</si>
  <si>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</si>
  <si>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</si>
  <si>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</si>
  <si>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</si>
  <si>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</si>
  <si>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</si>
  <si>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</si>
  <si>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</si>
  <si>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</si>
  <si>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</si>
  <si>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</si>
  <si>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</si>
  <si>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</si>
  <si>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</si>
  <si>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</si>
  <si>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</si>
  <si>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</si>
  <si>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</si>
  <si>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</si>
  <si>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</si>
  <si>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</si>
  <si>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</si>
  <si>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</si>
  <si>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</si>
  <si>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</si>
  <si>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</si>
  <si>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</si>
  <si>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</si>
  <si>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</si>
  <si>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</si>
  <si>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</si>
  <si>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</si>
  <si>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</si>
  <si>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</si>
  <si>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</si>
  <si>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</si>
  <si>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</si>
  <si>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</si>
  <si>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</si>
  <si>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</si>
  <si>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</si>
  <si>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</si>
  <si>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</si>
  <si>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</si>
  <si>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</si>
  <si>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</si>
  <si>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</si>
  <si>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</si>
  <si>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</si>
  <si>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</si>
  <si>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</si>
  <si>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</si>
  <si>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</si>
  <si>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</si>
  <si>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</si>
  <si>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</si>
  <si>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</si>
  <si>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</si>
  <si>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</si>
  <si>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</si>
  <si>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</si>
  <si>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</si>
  <si>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</si>
  <si>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</si>
  <si>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</si>
  <si>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</si>
  <si>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</si>
  <si>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</si>
  <si>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</si>
  <si>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</si>
  <si>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</si>
  <si>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</si>
  <si>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</si>
  <si>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</si>
  <si>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</si>
  <si>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</si>
  <si>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</si>
  <si>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</si>
  <si>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</si>
  <si>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</si>
  <si>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</si>
  <si>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</si>
  <si>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</si>
  <si>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</si>
  <si>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</si>
  <si>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</si>
  <si>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</si>
  <si>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</si>
  <si>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</si>
  <si>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</si>
  <si>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</si>
  <si>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</si>
  <si>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</si>
  <si>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</si>
  <si>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</si>
  <si>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</si>
  <si>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</si>
  <si>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</si>
  <si>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</si>
  <si>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</si>
  <si>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</si>
  <si>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</si>
  <si>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</si>
  <si>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</si>
  <si>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</si>
  <si>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</si>
  <si>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</si>
  <si>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</si>
  <si>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</si>
  <si>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</si>
  <si>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</si>
  <si>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</si>
  <si>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</si>
  <si>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</si>
  <si>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</si>
  <si>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</si>
  <si>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</si>
  <si>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</si>
  <si>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</si>
  <si>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</si>
  <si>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</si>
  <si>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</si>
  <si>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</si>
  <si>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</si>
  <si>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</si>
  <si>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</si>
  <si>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</si>
  <si>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</si>
  <si>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</si>
  <si>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</si>
  <si>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</si>
  <si>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</si>
  <si>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</si>
  <si>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</si>
  <si>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</si>
  <si>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</si>
  <si>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</si>
  <si>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</si>
  <si>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</si>
  <si>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</si>
  <si>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</si>
  <si>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</si>
  <si>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</si>
  <si>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</si>
  <si>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</si>
  <si>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</si>
  <si>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</si>
  <si>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</si>
  <si>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</si>
  <si>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</si>
  <si>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</si>
  <si>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</si>
  <si>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</si>
  <si>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</si>
  <si>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</si>
  <si>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</si>
  <si>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</si>
  <si>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</si>
  <si>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</si>
  <si>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</si>
  <si>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</si>
  <si>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</si>
  <si>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</si>
  <si>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</si>
  <si>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</si>
  <si>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</si>
  <si>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</si>
  <si>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</si>
  <si>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</si>
  <si>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</si>
  <si>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</si>
  <si>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</si>
  <si>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</si>
  <si>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</si>
  <si>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</si>
  <si>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</si>
  <si>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</si>
  <si>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</si>
  <si>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</si>
  <si>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</si>
  <si>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</si>
  <si>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</si>
  <si>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</si>
  <si>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</si>
  <si>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</si>
  <si>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</si>
  <si>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</si>
  <si>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</si>
  <si>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</si>
  <si>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</si>
  <si>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</si>
  <si>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</si>
  <si>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</si>
  <si>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</si>
  <si>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</si>
  <si>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</si>
  <si>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</si>
  <si>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</si>
  <si>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</si>
  <si>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</si>
  <si>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</si>
  <si>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</si>
  <si>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</si>
  <si>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</si>
  <si>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</si>
  <si>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</si>
  <si>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</si>
  <si>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</si>
  <si>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</si>
  <si>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</si>
  <si>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</si>
  <si>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</si>
  <si>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</si>
  <si>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</si>
  <si>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</si>
  <si>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</si>
  <si>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</si>
  <si>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</si>
  <si>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</si>
  <si>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</si>
  <si>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</si>
  <si>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</si>
  <si>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</si>
  <si>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</si>
  <si>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</si>
  <si>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</si>
  <si>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</si>
  <si>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</si>
  <si>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</si>
  <si>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</si>
  <si>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</si>
  <si>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</si>
  <si>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</si>
  <si>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</si>
  <si>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</si>
  <si>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</si>
  <si>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</si>
  <si>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</si>
  <si>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</si>
  <si>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</si>
  <si>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</si>
  <si>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</si>
  <si>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</si>
  <si>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</si>
  <si>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</si>
  <si>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</si>
  <si>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</si>
  <si>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</si>
  <si>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</si>
  <si>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</si>
  <si>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</si>
  <si>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</si>
  <si>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</si>
  <si>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</si>
  <si>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</si>
  <si>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</si>
  <si>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</si>
  <si>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</si>
  <si>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</si>
  <si>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</si>
  <si>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</si>
  <si>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</si>
  <si>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</si>
  <si>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</si>
  <si>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</si>
  <si>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</si>
  <si>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</si>
  <si>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</si>
  <si>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</si>
  <si>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</si>
  <si>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</si>
  <si>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</si>
  <si>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</si>
  <si>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</si>
  <si>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</si>
  <si>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</si>
  <si>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</si>
  <si>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</si>
  <si>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</si>
  <si>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</si>
  <si>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</si>
  <si>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</si>
  <si>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</si>
  <si>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</si>
  <si>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</si>
  <si>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</si>
  <si>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</si>
  <si>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</si>
  <si>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</si>
  <si>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</si>
  <si>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</si>
  <si>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</si>
  <si>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</si>
  <si>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</si>
  <si>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</si>
  <si>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</si>
  <si>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</si>
  <si>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</si>
  <si>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</si>
  <si>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</si>
  <si>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</si>
  <si>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</si>
  <si>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</si>
  <si>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</si>
  <si>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</si>
  <si>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</si>
  <si>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</si>
  <si>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</si>
  <si>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</si>
  <si>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</si>
  <si>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</si>
  <si>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</si>
  <si>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</si>
  <si>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</si>
  <si>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</si>
  <si>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</si>
  <si>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</si>
  <si>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</si>
  <si>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</si>
  <si>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</si>
  <si>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</si>
  <si>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</si>
  <si>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</si>
  <si>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</si>
  <si>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</si>
  <si>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</si>
  <si>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</si>
  <si>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</si>
  <si>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</si>
  <si>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</si>
  <si>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</si>
  <si>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</si>
  <si>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</si>
  <si>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</si>
  <si>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</si>
  <si>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</si>
  <si>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</si>
  <si>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</si>
  <si>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</si>
  <si>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</si>
  <si>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</si>
  <si>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</si>
  <si>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</si>
  <si>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</si>
  <si>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</si>
  <si>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</si>
  <si>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</si>
  <si>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</si>
  <si>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</si>
  <si>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</si>
  <si>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</si>
  <si>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</si>
  <si>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</si>
  <si>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</si>
  <si>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</si>
  <si>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</si>
  <si>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</si>
  <si>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</si>
  <si>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</si>
  <si>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</si>
  <si>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</si>
  <si>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</si>
  <si>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</si>
  <si>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</si>
  <si>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</si>
  <si>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</si>
  <si>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</si>
  <si>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</si>
  <si>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</si>
  <si>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</si>
  <si>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</si>
  <si>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</si>
  <si>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</si>
  <si>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</si>
  <si>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</si>
  <si>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</si>
  <si>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</si>
  <si>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</si>
  <si>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</si>
  <si>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</si>
  <si>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</si>
  <si>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</si>
  <si>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</si>
  <si>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</si>
  <si>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</si>
  <si>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</si>
  <si>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</si>
  <si>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</si>
  <si>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</si>
  <si>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</si>
  <si>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</si>
  <si>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</si>
  <si>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</si>
  <si>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</si>
  <si>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</si>
  <si>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</si>
  <si>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</si>
  <si>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</si>
  <si>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</si>
  <si>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</si>
  <si>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</si>
  <si>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</si>
  <si>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</si>
  <si>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</si>
  <si>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</si>
  <si>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</si>
  <si>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</si>
  <si>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</si>
  <si>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</si>
  <si>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</si>
  <si>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</si>
  <si>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</si>
  <si>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</si>
  <si>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</si>
  <si>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</si>
  <si>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</si>
  <si>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</si>
  <si>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</si>
  <si>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</si>
  <si>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</si>
  <si>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</si>
  <si>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</si>
  <si>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</si>
  <si>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</si>
  <si>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</si>
  <si>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</si>
  <si>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</si>
  <si>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</si>
  <si>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</si>
  <si>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</si>
  <si>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</si>
  <si>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</si>
  <si>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</si>
  <si>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</si>
  <si>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</si>
  <si>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</si>
  <si>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</si>
  <si>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</si>
  <si>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</si>
  <si>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</si>
  <si>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</si>
  <si>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</si>
  <si>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</si>
  <si>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</si>
  <si>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</si>
  <si>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</si>
  <si>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</si>
  <si>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</si>
  <si>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</si>
  <si>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</si>
  <si>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</si>
  <si>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</si>
  <si>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</si>
  <si>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</si>
  <si>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</si>
  <si>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</si>
  <si>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</si>
  <si>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</si>
  <si>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</si>
  <si>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</si>
  <si>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</si>
  <si>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</si>
  <si>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</si>
  <si>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</si>
  <si>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</si>
  <si>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</si>
  <si>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</si>
  <si>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</si>
  <si>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</si>
  <si>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</si>
  <si>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</si>
  <si>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</si>
  <si>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</si>
  <si>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</si>
  <si>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</si>
  <si>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</si>
  <si>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</si>
  <si>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</si>
  <si>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</si>
  <si>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</si>
  <si>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</si>
  <si>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</si>
  <si>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</si>
  <si>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</si>
  <si>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</si>
  <si>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</si>
  <si>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</si>
  <si>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</si>
  <si>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</si>
  <si>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</si>
  <si>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</si>
  <si>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</si>
  <si>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</si>
  <si>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</si>
  <si>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</si>
  <si>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</si>
  <si>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</si>
  <si>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</si>
  <si>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</si>
  <si>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</si>
  <si>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</si>
  <si>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</si>
  <si>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</si>
  <si>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</si>
  <si>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</si>
  <si>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</si>
  <si>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</si>
  <si>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</si>
  <si>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</si>
  <si>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</si>
  <si>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</si>
  <si>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</si>
  <si>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</si>
  <si>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</si>
  <si>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</si>
  <si>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</si>
  <si>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</si>
  <si>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</si>
  <si>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</si>
  <si>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</si>
  <si>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</si>
  <si>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</si>
  <si>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</si>
  <si>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</si>
  <si>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</si>
  <si>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</si>
  <si>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</si>
  <si>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</si>
  <si>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</si>
  <si>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</si>
  <si>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</si>
  <si>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</si>
  <si>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</si>
  <si>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</si>
  <si>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</si>
  <si>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</si>
  <si>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</si>
  <si>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</si>
  <si>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</si>
  <si>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</si>
  <si>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</si>
  <si>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</si>
  <si>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</si>
  <si>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</si>
  <si>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</si>
  <si>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</si>
  <si>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</si>
  <si>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</si>
  <si>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</si>
  <si>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</si>
  <si>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</si>
  <si>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</si>
  <si>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</si>
  <si>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</si>
  <si>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</si>
  <si>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</si>
  <si>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</si>
  <si>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</si>
  <si>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</si>
  <si>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</si>
  <si>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</si>
  <si>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</si>
  <si>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</si>
  <si>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</si>
  <si>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</si>
  <si>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</si>
  <si>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</si>
  <si>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</si>
  <si>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</si>
  <si>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</si>
  <si>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</si>
  <si>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</si>
  <si>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</si>
  <si>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</si>
  <si>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</si>
  <si>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</si>
  <si>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</si>
  <si>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</si>
  <si>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</si>
  <si>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</si>
  <si>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</si>
  <si>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</si>
  <si>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</si>
  <si>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</si>
  <si>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</si>
  <si>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</si>
  <si>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</si>
  <si>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</si>
  <si>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</si>
  <si>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</si>
  <si>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</si>
  <si>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</si>
  <si>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</si>
  <si>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</si>
  <si>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</si>
  <si>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</si>
  <si>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</si>
  <si>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</si>
  <si>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</si>
  <si>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</si>
  <si>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</si>
  <si>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</si>
  <si>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</si>
  <si>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</si>
  <si>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</si>
  <si>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</si>
  <si>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</si>
  <si>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</si>
  <si>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</si>
  <si>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</si>
  <si>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</si>
  <si>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</si>
  <si>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</si>
  <si>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</si>
  <si>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</si>
  <si>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</si>
  <si>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</si>
  <si>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</si>
  <si>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</si>
  <si>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</si>
  <si>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</si>
  <si>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</si>
  <si>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</si>
  <si>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</si>
  <si>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</si>
  <si>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</si>
  <si>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</si>
  <si>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</si>
  <si>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</si>
  <si>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</si>
  <si>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</si>
  <si>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</si>
  <si>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</si>
  <si>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</si>
  <si>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</si>
  <si>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</si>
  <si>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</si>
  <si>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</si>
  <si>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</si>
  <si>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</si>
  <si>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</si>
  <si>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</si>
  <si>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</si>
  <si>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</si>
  <si>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</si>
  <si>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</si>
  <si>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</si>
  <si>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</si>
  <si>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</si>
  <si>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</si>
  <si>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</si>
  <si>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</si>
  <si>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</si>
  <si>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</si>
  <si>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</si>
  <si>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</si>
  <si>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</si>
  <si>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</si>
  <si>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</si>
  <si>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</si>
  <si>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</si>
  <si>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</si>
  <si>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</si>
  <si>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</si>
  <si>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</si>
  <si>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</si>
  <si>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</si>
  <si>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</si>
  <si>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</si>
  <si>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</si>
  <si>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</si>
  <si>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</si>
  <si>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</si>
  <si>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</si>
  <si>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</si>
  <si>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</si>
  <si>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</si>
  <si>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</si>
  <si>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</si>
  <si>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</si>
  <si>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</si>
  <si>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</si>
  <si>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</si>
  <si>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</si>
  <si>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</si>
  <si>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</si>
  <si>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</si>
  <si>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</si>
  <si>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</si>
  <si>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</si>
  <si>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</si>
  <si>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</si>
  <si>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</si>
  <si>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</si>
  <si>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</si>
  <si>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</si>
  <si>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</si>
  <si>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</si>
  <si>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</si>
  <si>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</si>
  <si>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</si>
  <si>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</si>
  <si>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</si>
  <si>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</si>
  <si>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</si>
  <si>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</si>
  <si>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</si>
  <si>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</si>
  <si>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</si>
  <si>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</si>
  <si>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</si>
  <si>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</si>
  <si>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</si>
  <si>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</si>
  <si>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</si>
  <si>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</si>
  <si>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</si>
  <si>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</si>
  <si>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</si>
  <si>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</si>
  <si>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</si>
  <si>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</si>
  <si>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</si>
  <si>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</si>
  <si>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</si>
  <si>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</si>
  <si>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</si>
  <si>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</si>
  <si>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</si>
  <si>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</si>
  <si>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</si>
  <si>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</si>
  <si>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</si>
  <si>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</si>
  <si>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</si>
  <si>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</si>
  <si>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</si>
  <si>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</si>
  <si>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</si>
  <si>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</si>
  <si>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</si>
  <si>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</si>
  <si>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</si>
  <si>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</si>
  <si>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</si>
  <si>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</si>
  <si>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</si>
  <si>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</si>
  <si>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</si>
  <si>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</si>
  <si>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</si>
  <si>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</si>
  <si>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</si>
  <si>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</si>
  <si>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</si>
  <si>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</si>
  <si>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</si>
  <si>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</si>
  <si>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</si>
  <si>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</si>
  <si>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</si>
  <si>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</si>
  <si>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</si>
  <si>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</si>
  <si>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</si>
  <si>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</si>
  <si>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</si>
  <si>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</si>
  <si>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</si>
  <si>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</si>
  <si>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</si>
  <si>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</si>
  <si>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</si>
  <si>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</si>
  <si>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</si>
  <si>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</si>
  <si>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</si>
  <si>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</si>
  <si>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</si>
  <si>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</si>
  <si>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</si>
  <si>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</si>
  <si>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</si>
  <si>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</si>
  <si>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</si>
  <si>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</si>
  <si>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</si>
  <si>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</si>
  <si>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</si>
  <si>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</si>
  <si>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</si>
  <si>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</si>
  <si>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</si>
  <si>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</si>
  <si>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</si>
  <si>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</si>
  <si>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</si>
  <si>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</si>
  <si>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</si>
  <si>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</si>
  <si>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</si>
  <si>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</si>
  <si>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</si>
  <si>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</si>
  <si>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</si>
  <si>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</si>
  <si>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</si>
  <si>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</si>
  <si>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</si>
  <si>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</si>
  <si>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</si>
  <si>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</si>
  <si>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</si>
  <si>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</si>
  <si>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</si>
  <si>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</si>
  <si>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</si>
  <si>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</si>
  <si>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</si>
  <si>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</si>
  <si>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</si>
  <si>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</si>
  <si>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</si>
  <si>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</si>
  <si>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</si>
  <si>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</si>
  <si>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</si>
  <si>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</si>
  <si>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</si>
  <si>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</si>
  <si>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</si>
  <si>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</si>
  <si>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</si>
  <si>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</si>
  <si>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</si>
  <si>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</si>
  <si>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</si>
  <si>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</si>
  <si>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</si>
  <si>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</si>
  <si>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</si>
  <si>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</si>
  <si>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</si>
  <si>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</si>
  <si>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</si>
  <si>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</si>
  <si>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</si>
  <si>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</si>
  <si>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</si>
  <si>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</si>
  <si>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</si>
  <si>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</si>
  <si>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</si>
  <si>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</si>
  <si>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</si>
  <si>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</si>
  <si>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</si>
  <si>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</si>
  <si>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</si>
  <si>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</si>
  <si>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</si>
  <si>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</si>
  <si>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</si>
  <si>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</si>
  <si>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</si>
  <si>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</si>
  <si>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</si>
  <si>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</si>
  <si>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</si>
  <si>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</si>
  <si>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</si>
  <si>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</si>
  <si>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</si>
  <si>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</si>
  <si>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</si>
  <si>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</si>
  <si>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</si>
  <si>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</si>
  <si>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</si>
  <si>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</si>
  <si>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</si>
  <si>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</si>
  <si>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</si>
  <si>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</si>
  <si>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</si>
  <si>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</si>
  <si>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</si>
  <si>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</si>
  <si>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</si>
  <si>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</si>
  <si>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</si>
  <si>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</si>
  <si>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</si>
  <si>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</si>
  <si>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</si>
  <si>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</si>
  <si>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</si>
  <si>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</si>
  <si>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</si>
  <si>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</si>
  <si>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</si>
  <si>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</si>
  <si>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</si>
  <si>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</si>
  <si>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</si>
  <si>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</si>
  <si>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</si>
  <si>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</si>
  <si>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</si>
  <si>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</si>
  <si>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</si>
  <si>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</si>
  <si>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</si>
  <si>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</si>
  <si>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</si>
  <si>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</si>
  <si>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</si>
  <si>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</si>
  <si>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</si>
  <si>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</si>
  <si>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</si>
  <si>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</si>
  <si>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</si>
  <si>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</si>
  <si>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</si>
  <si>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</si>
  <si>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</si>
  <si>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</si>
  <si>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</si>
  <si>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</si>
  <si>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</si>
  <si>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</si>
  <si>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</si>
  <si>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</si>
  <si>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</si>
  <si>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</si>
  <si>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</si>
  <si>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</si>
  <si>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</si>
  <si>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</si>
  <si>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</si>
  <si>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</si>
  <si>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</si>
  <si>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</si>
  <si>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</si>
  <si>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</si>
  <si>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</si>
  <si>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</si>
  <si>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</si>
  <si>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</si>
  <si>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</si>
  <si>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</si>
  <si>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</si>
  <si>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</si>
  <si>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</si>
  <si>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</si>
  <si>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</si>
  <si>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</si>
  <si>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</si>
  <si>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</si>
  <si>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</si>
  <si>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</si>
  <si>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</si>
  <si>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</si>
  <si>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</si>
  <si>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</si>
  <si>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</si>
  <si>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</si>
  <si>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</si>
  <si>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</si>
  <si>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</si>
  <si>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</si>
  <si>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</si>
  <si>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</si>
  <si>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</si>
  <si>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</si>
  <si>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</si>
  <si>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</si>
  <si>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</si>
  <si>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</si>
  <si>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</si>
  <si>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</si>
  <si>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</si>
  <si>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</si>
  <si>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</si>
  <si>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</si>
  <si>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</si>
  <si>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</si>
  <si>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</si>
  <si>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</si>
  <si>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</si>
  <si>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</si>
  <si>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</si>
  <si>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</si>
  <si>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</si>
  <si>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</si>
  <si>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</si>
  <si>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</si>
  <si>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</si>
  <si>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</si>
  <si>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</si>
  <si>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</si>
  <si>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</si>
  <si>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</si>
  <si>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</si>
  <si>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</si>
  <si>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</si>
  <si>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</si>
  <si>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</si>
  <si>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</si>
  <si>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</si>
  <si>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</si>
  <si>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</si>
  <si>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</si>
  <si>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</si>
  <si>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</si>
  <si>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</si>
  <si>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</si>
  <si>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</si>
  <si>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</si>
  <si>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</si>
  <si>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</si>
  <si>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</si>
  <si>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</si>
  <si>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</si>
  <si>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</si>
  <si>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</si>
  <si>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</si>
  <si>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</si>
  <si>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</si>
  <si>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</si>
  <si>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</si>
  <si>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</si>
  <si>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</si>
  <si>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</si>
  <si>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</si>
  <si>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</si>
  <si>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</si>
  <si>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</si>
  <si>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</si>
  <si>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</si>
  <si>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</si>
  <si>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</si>
  <si>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</si>
  <si>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</si>
  <si>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</si>
  <si>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</si>
  <si>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</si>
  <si>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</si>
  <si>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</si>
  <si>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</si>
  <si>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</si>
  <si>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</si>
  <si>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</si>
  <si>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</si>
  <si>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</si>
  <si>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</si>
  <si>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</si>
  <si>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</si>
  <si>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</si>
  <si>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</si>
  <si>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</si>
  <si>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</si>
  <si>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</si>
  <si>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</si>
  <si>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</si>
  <si>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</si>
  <si>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</si>
  <si>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</si>
  <si>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</si>
  <si>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</si>
  <si>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</si>
  <si>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</si>
  <si>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</si>
  <si>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</si>
  <si>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</si>
  <si>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</si>
  <si>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</si>
  <si>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</si>
  <si>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</si>
  <si>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</si>
  <si>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</si>
  <si>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</si>
  <si>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</si>
  <si>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</si>
  <si>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</si>
  <si>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</si>
  <si>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</si>
  <si>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</si>
  <si>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</si>
  <si>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</si>
  <si>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</si>
  <si>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</si>
  <si>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</si>
  <si>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</si>
  <si>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</si>
  <si>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</si>
  <si>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</si>
  <si>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</si>
  <si>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</si>
  <si>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</si>
  <si>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</si>
  <si>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</si>
  <si>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</si>
  <si>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</si>
  <si>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</si>
  <si>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</si>
  <si>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</si>
  <si>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</si>
  <si>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</si>
  <si>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</si>
  <si>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</si>
  <si>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</si>
  <si>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</si>
  <si>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</si>
  <si>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</si>
  <si>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</si>
  <si>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</si>
  <si>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</si>
  <si>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</si>
  <si>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</si>
  <si>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</si>
  <si>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</si>
  <si>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</si>
  <si>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</si>
  <si>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</si>
  <si>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</si>
  <si>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</si>
  <si>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</si>
  <si>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</si>
  <si>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</si>
  <si>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</si>
  <si>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</si>
  <si>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</si>
  <si>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</si>
  <si>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</si>
  <si>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</si>
  <si>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</si>
  <si>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</si>
  <si>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</si>
  <si>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</si>
  <si>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</si>
  <si>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</si>
  <si>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</si>
  <si>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</si>
  <si>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</si>
  <si>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</si>
  <si>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</si>
  <si>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</si>
  <si>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</si>
  <si>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</si>
  <si>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</si>
  <si>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</si>
  <si>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</si>
  <si>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</si>
  <si>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</si>
  <si>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</si>
  <si>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</si>
  <si>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</si>
  <si>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</si>
  <si>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</si>
  <si>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</si>
  <si>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</si>
  <si>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</si>
  <si>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</si>
  <si>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</si>
  <si>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</si>
  <si>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</si>
  <si>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</si>
  <si>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</si>
  <si>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</si>
  <si>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</si>
  <si>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</si>
  <si>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</si>
  <si>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</si>
  <si>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</si>
  <si>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</si>
  <si>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</si>
  <si>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</si>
  <si>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</si>
  <si>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</si>
  <si>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</si>
  <si>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</si>
  <si>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</si>
  <si>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</si>
  <si>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</si>
  <si>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</si>
  <si>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</si>
  <si>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</si>
  <si>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</si>
  <si>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</si>
  <si>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</si>
  <si>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</si>
  <si>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</si>
  <si>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</si>
  <si>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</si>
  <si>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</si>
  <si>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</si>
  <si>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</si>
  <si>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</si>
  <si>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</si>
  <si>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</si>
  <si>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</si>
  <si>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</si>
  <si>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</si>
  <si>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</si>
  <si>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</si>
  <si>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</si>
  <si>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</si>
  <si>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</si>
  <si>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</si>
  <si>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</si>
  <si>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</si>
  <si>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</si>
  <si>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</si>
  <si>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</si>
  <si>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</si>
  <si>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</si>
  <si>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</si>
  <si>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</si>
  <si>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</si>
  <si>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</si>
  <si>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</si>
  <si>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</si>
  <si>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</si>
  <si>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</si>
  <si>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</si>
  <si>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</si>
  <si>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</si>
  <si>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</si>
  <si>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</si>
  <si>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</si>
  <si>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</si>
  <si>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</si>
  <si>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</si>
  <si>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</si>
  <si>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</si>
  <si>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</si>
  <si>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</si>
  <si>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</si>
  <si>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</si>
  <si>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</si>
  <si>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</si>
  <si>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</si>
  <si>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</si>
  <si>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</si>
  <si>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</si>
  <si>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</si>
  <si>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</si>
  <si>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</si>
  <si>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</si>
  <si>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</si>
  <si>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</si>
  <si>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</si>
  <si>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</si>
  <si>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</si>
  <si>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</si>
  <si>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</si>
  <si>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</si>
  <si>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</si>
  <si>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</si>
  <si>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</si>
  <si>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</si>
  <si>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</si>
  <si>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</si>
  <si>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</si>
  <si>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</si>
  <si>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</si>
  <si>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</si>
  <si>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</si>
  <si>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</si>
  <si>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</si>
  <si>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</si>
  <si>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</si>
  <si>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</si>
  <si>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</si>
  <si>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</si>
  <si>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</si>
  <si>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</si>
  <si>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</si>
  <si>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</si>
  <si>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</si>
  <si>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</si>
  <si>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</si>
  <si>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</si>
  <si>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</si>
  <si>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</si>
  <si>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</si>
  <si>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</si>
  <si>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</si>
  <si>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</si>
  <si>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</si>
  <si>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</si>
  <si>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</si>
  <si>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</si>
  <si>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</si>
  <si>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</si>
  <si>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</si>
  <si>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</si>
  <si>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</si>
  <si>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</si>
  <si>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</si>
  <si>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</si>
  <si>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</si>
  <si>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</si>
  <si>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</si>
  <si>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</si>
  <si>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</si>
  <si>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</si>
  <si>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</si>
  <si>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</si>
  <si>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</si>
  <si>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</si>
  <si>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</si>
  <si>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</si>
  <si>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</si>
  <si>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</si>
  <si>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</si>
  <si>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</si>
  <si>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</si>
  <si>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</si>
  <si>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</si>
  <si>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</si>
  <si>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</si>
  <si>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</si>
  <si>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</si>
  <si>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</si>
  <si>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</si>
  <si>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</si>
  <si>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</si>
  <si>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</si>
  <si>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</si>
  <si>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</si>
  <si>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</si>
  <si>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</si>
  <si>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</si>
  <si>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</si>
  <si>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</si>
  <si>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</si>
  <si>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</si>
  <si>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</si>
  <si>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</si>
  <si>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</si>
  <si>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</si>
  <si>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</si>
  <si>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</si>
  <si>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</si>
  <si>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</si>
  <si>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</si>
  <si>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</si>
  <si>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</si>
  <si>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</si>
  <si>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</si>
  <si>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</si>
  <si>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</si>
  <si>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</si>
  <si>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</si>
  <si>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</si>
  <si>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</si>
  <si>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</si>
  <si>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</si>
  <si>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</si>
  <si>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</si>
  <si>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</si>
  <si>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</si>
  <si>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</si>
  <si>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</si>
  <si>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</si>
  <si>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</si>
  <si>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</si>
  <si>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</si>
  <si>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</si>
  <si>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</si>
  <si>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</si>
  <si>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</si>
  <si>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</si>
  <si>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</si>
  <si>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</si>
  <si>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</si>
  <si>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</si>
  <si>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</si>
  <si>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</si>
  <si>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</si>
  <si>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</si>
  <si>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</si>
  <si>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</si>
  <si>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</si>
  <si>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</si>
  <si>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</si>
  <si>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</si>
  <si>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</si>
  <si>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</si>
  <si>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</si>
  <si>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</si>
  <si>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</si>
  <si>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</si>
  <si>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</si>
  <si>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</si>
  <si>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</si>
  <si>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</si>
  <si>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</si>
  <si>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</si>
  <si>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</si>
  <si>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</si>
  <si>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</si>
  <si>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</si>
  <si>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</si>
  <si>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</si>
  <si>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</si>
  <si>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</si>
  <si>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</si>
  <si>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</si>
  <si>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</si>
  <si>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</si>
  <si>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</si>
  <si>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</si>
  <si>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</si>
  <si>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</si>
  <si>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</si>
  <si>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</si>
  <si>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</si>
  <si>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</si>
  <si>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</si>
  <si>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</si>
  <si>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</si>
  <si>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</si>
  <si>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</si>
  <si>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</si>
  <si>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</si>
  <si>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</si>
  <si>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</si>
  <si>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</si>
  <si>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</si>
  <si>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</si>
  <si>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</si>
  <si>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</si>
  <si>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</si>
  <si>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</si>
  <si>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</si>
  <si>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</si>
  <si>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</si>
  <si>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</si>
  <si>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</si>
  <si>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</si>
  <si>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</si>
  <si>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</si>
  <si>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</si>
  <si>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</si>
  <si>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</si>
  <si>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</si>
  <si>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</si>
  <si>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</si>
  <si>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</si>
  <si>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</si>
  <si>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</si>
  <si>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</si>
  <si>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</si>
  <si>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</si>
  <si>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</si>
  <si>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</si>
  <si>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</si>
  <si>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</si>
  <si>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</si>
  <si>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</si>
  <si>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</si>
  <si>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</si>
  <si>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</si>
  <si>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</si>
  <si>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</si>
  <si>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</si>
  <si>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</si>
  <si>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</si>
  <si>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</si>
  <si>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</si>
  <si>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</si>
  <si>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</si>
  <si>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</si>
  <si>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</si>
  <si>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</si>
  <si>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</si>
  <si>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</si>
  <si>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</si>
  <si>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</si>
  <si>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</si>
  <si>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</si>
  <si>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</si>
  <si>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</si>
  <si>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</si>
  <si>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</si>
  <si>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</si>
  <si>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</si>
  <si>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</si>
  <si>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</si>
  <si>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</si>
  <si>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</si>
  <si>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</si>
  <si>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</si>
  <si>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</si>
  <si>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</si>
  <si>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</si>
  <si>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</si>
  <si>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</si>
  <si>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</si>
  <si>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</si>
  <si>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</si>
  <si>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</si>
  <si>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</si>
  <si>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</si>
  <si>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</si>
  <si>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</si>
  <si>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</si>
  <si>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</si>
  <si>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</si>
  <si>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</si>
  <si>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</si>
  <si>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</si>
  <si>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</si>
  <si>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</si>
  <si>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</si>
  <si>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</si>
  <si>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</si>
  <si>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</si>
  <si>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</si>
  <si>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</si>
  <si>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</si>
  <si>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</si>
  <si>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</si>
  <si>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</si>
  <si>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</si>
  <si>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</si>
  <si>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</si>
  <si>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</si>
  <si>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</si>
  <si>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</si>
  <si>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</si>
  <si>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</si>
  <si>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</si>
  <si>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</si>
  <si>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</si>
  <si>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</si>
  <si>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</si>
  <si>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</si>
  <si>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</si>
  <si>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</si>
  <si>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</si>
  <si>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</si>
  <si>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</si>
  <si>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</si>
  <si>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</si>
  <si>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</si>
  <si>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</si>
  <si>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</si>
  <si>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</si>
  <si>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</si>
  <si>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</si>
  <si>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</si>
  <si>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</si>
  <si>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</si>
  <si>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</si>
  <si>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</si>
  <si>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</si>
  <si>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</si>
  <si>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</si>
  <si>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</si>
  <si>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</si>
  <si>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</si>
  <si>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</si>
  <si>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</si>
  <si>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</si>
  <si>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</si>
  <si>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</si>
  <si>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</si>
  <si>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</si>
  <si>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</si>
  <si>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</si>
  <si>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</si>
  <si>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</si>
  <si>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</si>
  <si>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</si>
  <si>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</si>
  <si>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</si>
  <si>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</si>
  <si>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</si>
  <si>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</si>
  <si>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</si>
  <si>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</si>
  <si>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</si>
  <si>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</si>
  <si>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</si>
  <si>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</si>
  <si>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</si>
  <si>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</si>
  <si>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</si>
  <si>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</si>
  <si>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</si>
  <si>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</si>
  <si>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</si>
  <si>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</si>
  <si>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</si>
  <si>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</si>
  <si>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</si>
  <si>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</si>
  <si>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</si>
  <si>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</si>
  <si>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</si>
  <si>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</si>
  <si>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</si>
  <si>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</si>
  <si>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</si>
  <si>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</si>
  <si>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</si>
  <si>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</si>
  <si>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</si>
  <si>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</si>
  <si>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</si>
  <si>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</si>
  <si>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</si>
  <si>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</si>
  <si>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</si>
  <si>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</si>
  <si>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</si>
  <si>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</si>
  <si>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</si>
  <si>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</si>
  <si>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</si>
  <si>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</si>
  <si>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</si>
  <si>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</si>
  <si>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</si>
  <si>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</si>
  <si>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</si>
  <si>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</si>
  <si>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</si>
  <si>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</si>
  <si>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</si>
  <si>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</si>
  <si>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</si>
  <si>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</si>
  <si>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</si>
  <si>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</si>
  <si>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</si>
  <si>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</si>
  <si>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</si>
  <si>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</si>
  <si>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</si>
  <si>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</si>
  <si>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</si>
  <si>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</si>
  <si>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</si>
  <si>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</si>
  <si>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</si>
  <si>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</si>
  <si>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</si>
  <si>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</si>
  <si>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</si>
  <si>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</si>
  <si>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</si>
  <si>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</si>
  <si>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</si>
  <si>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</si>
  <si>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</si>
  <si>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</si>
  <si>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</si>
  <si>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</si>
  <si>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</si>
  <si>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</si>
  <si>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</si>
  <si>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</si>
  <si>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</si>
  <si>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</si>
  <si>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</si>
  <si>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</si>
  <si>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</si>
  <si>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</si>
  <si>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</si>
  <si>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</si>
  <si>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</si>
  <si>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</si>
  <si>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</si>
  <si>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</si>
  <si>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</si>
  <si>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</si>
  <si>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</si>
  <si>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</si>
  <si>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</si>
  <si>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</si>
  <si>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</si>
  <si>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</si>
  <si>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</si>
  <si>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</si>
  <si>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</si>
  <si>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</si>
  <si>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</si>
  <si>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</si>
  <si>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</si>
  <si>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</si>
  <si>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</si>
  <si>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</si>
  <si>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</si>
  <si>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</si>
  <si>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</si>
  <si>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</si>
  <si>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</si>
  <si>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</si>
  <si>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</si>
  <si>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</si>
  <si>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</si>
  <si>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</si>
  <si>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</si>
  <si>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</si>
  <si>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</si>
  <si>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</si>
  <si>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</si>
  <si>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</si>
  <si>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</si>
  <si>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</si>
  <si>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</si>
  <si>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</si>
  <si>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</si>
  <si>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</si>
  <si>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</si>
  <si>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</si>
  <si>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</si>
  <si>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</si>
  <si>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</si>
  <si>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</si>
  <si>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</si>
  <si>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</si>
  <si>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</si>
  <si>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</si>
  <si>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</si>
  <si>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</si>
  <si>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</si>
  <si>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</si>
  <si>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</si>
  <si>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</si>
  <si>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</si>
  <si>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</si>
  <si>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</si>
  <si>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</si>
  <si>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</si>
  <si>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</si>
  <si>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</si>
  <si>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</si>
  <si>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</si>
  <si>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</si>
  <si>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</si>
  <si>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</si>
  <si>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</si>
  <si>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</si>
  <si>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</si>
  <si>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</si>
  <si>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</si>
  <si>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</si>
  <si>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</si>
  <si>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</si>
  <si>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</si>
  <si>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</si>
  <si>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</si>
  <si>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</si>
  <si>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</si>
  <si>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</si>
  <si>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</si>
  <si>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</si>
  <si>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</si>
  <si>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</si>
  <si>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</si>
  <si>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</si>
  <si>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</si>
  <si>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</si>
  <si>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</si>
  <si>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</si>
  <si>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</si>
  <si>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</si>
  <si>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</si>
  <si>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</si>
  <si>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</si>
  <si>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</si>
  <si>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</si>
  <si>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</si>
  <si>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</si>
  <si>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</si>
  <si>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</si>
  <si>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</si>
  <si>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</si>
  <si>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</si>
  <si>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</si>
  <si>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</si>
  <si>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</si>
  <si>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</si>
  <si>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</si>
  <si>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</si>
  <si>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</si>
  <si>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</si>
  <si>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</si>
  <si>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</si>
  <si>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</si>
  <si>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</si>
  <si>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</si>
  <si>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</si>
  <si>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</si>
  <si>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</si>
  <si>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</si>
  <si>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</si>
  <si>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</si>
  <si>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</si>
  <si>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</si>
  <si>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</si>
  <si>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</si>
  <si>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</si>
  <si>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</si>
  <si>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</si>
  <si>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</si>
  <si>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</si>
  <si>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</si>
  <si>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</si>
  <si>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</si>
  <si>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</si>
  <si>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</si>
  <si>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</si>
  <si>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</si>
  <si>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</si>
  <si>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</si>
  <si>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</si>
  <si>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</si>
  <si>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</si>
  <si>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</si>
  <si>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</si>
  <si>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</si>
  <si>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</si>
  <si>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</si>
  <si>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</si>
  <si>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</si>
  <si>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</si>
  <si>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</si>
  <si>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</si>
  <si>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</si>
  <si>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</si>
  <si>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</si>
  <si>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</si>
  <si>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</si>
  <si>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</si>
  <si>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</si>
  <si>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</si>
  <si>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</si>
  <si>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</si>
  <si>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</si>
  <si>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</si>
  <si>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</si>
  <si>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</si>
  <si>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</si>
  <si>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</si>
  <si>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</si>
  <si>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</si>
  <si>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</si>
  <si>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</si>
  <si>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</si>
  <si>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</si>
  <si>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</si>
  <si>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</si>
  <si>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</si>
  <si>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</si>
  <si>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</si>
  <si>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</si>
  <si>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</si>
  <si>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</si>
  <si>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</si>
  <si>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</si>
  <si>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</si>
  <si>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</si>
  <si>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</si>
  <si>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</si>
  <si>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</si>
  <si>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</si>
  <si>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</si>
  <si>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</si>
  <si>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</si>
  <si>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</si>
  <si>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</si>
  <si>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</si>
  <si>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</si>
  <si>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</si>
  <si>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</si>
  <si>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</si>
  <si>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</si>
  <si>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</si>
  <si>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</si>
  <si>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</si>
  <si>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</si>
  <si>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</si>
  <si>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</si>
  <si>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</si>
  <si>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</si>
  <si>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</si>
  <si>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</si>
  <si>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</si>
  <si>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</si>
  <si>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</si>
  <si>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</si>
  <si>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</si>
  <si>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</si>
  <si>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</si>
  <si>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</si>
  <si>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</si>
  <si>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</si>
  <si>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</si>
  <si>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</si>
  <si>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</si>
  <si>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</si>
  <si>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</si>
  <si>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</si>
  <si>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</si>
  <si>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</si>
  <si>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</si>
  <si>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</si>
  <si>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</si>
  <si>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</si>
  <si>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</si>
  <si>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</si>
  <si>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</si>
  <si>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</si>
  <si>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</si>
  <si>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</si>
  <si>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</si>
  <si>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</si>
  <si>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</si>
  <si>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</si>
  <si>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</si>
  <si>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</si>
  <si>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</si>
  <si>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</si>
  <si>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</si>
  <si>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</si>
  <si>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</si>
  <si>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</si>
  <si>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</si>
  <si>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</si>
  <si>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</si>
  <si>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</si>
  <si>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</si>
  <si>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</si>
  <si>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</si>
  <si>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</si>
  <si>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</si>
  <si>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</si>
  <si>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</si>
  <si>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</si>
  <si>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</si>
  <si>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</si>
  <si>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</si>
  <si>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</si>
  <si>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</si>
  <si>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</si>
  <si>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</si>
  <si>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</si>
  <si>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</si>
  <si>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</si>
  <si>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</si>
  <si>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</si>
  <si>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</si>
  <si>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</si>
  <si>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</si>
  <si>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</si>
  <si>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</si>
  <si>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</si>
  <si>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</si>
  <si>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</si>
  <si>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</si>
  <si>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</si>
  <si>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</si>
  <si>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</si>
  <si>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</si>
  <si>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</si>
  <si>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</si>
  <si>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</si>
  <si>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</si>
  <si>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</si>
  <si>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</si>
  <si>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</si>
  <si>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</si>
  <si>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</si>
  <si>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</si>
  <si>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</si>
  <si>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</si>
  <si>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</si>
  <si>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</si>
  <si>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</si>
  <si>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</si>
  <si>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</si>
  <si>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</si>
  <si>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</si>
  <si>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</si>
  <si>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</si>
  <si>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</si>
  <si>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</si>
  <si>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</si>
  <si>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</si>
  <si>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</si>
  <si>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</si>
  <si>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</si>
  <si>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</si>
  <si>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</si>
  <si>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</si>
  <si>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</si>
  <si>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</si>
  <si>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</si>
  <si>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</si>
  <si>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</si>
  <si>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</si>
  <si>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</si>
  <si>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</si>
  <si>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</si>
  <si>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</si>
  <si>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</si>
  <si>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</si>
  <si>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</si>
  <si>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</si>
  <si>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</si>
  <si>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</si>
  <si>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</si>
  <si>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</si>
  <si>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</si>
  <si>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</si>
  <si>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</si>
  <si>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</si>
  <si>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</si>
  <si>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</si>
  <si>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</si>
  <si>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</si>
  <si>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</si>
  <si>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</si>
  <si>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</si>
  <si>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</si>
  <si>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</si>
  <si>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</si>
  <si>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</si>
  <si>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</si>
  <si>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</si>
  <si>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</si>
  <si>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</si>
  <si>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</si>
  <si>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</si>
  <si>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</si>
  <si>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</si>
  <si>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</si>
  <si>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</si>
  <si>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</si>
  <si>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</si>
  <si>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</si>
  <si>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</si>
  <si>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</si>
  <si>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</si>
  <si>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</si>
  <si>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</si>
  <si>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</si>
  <si>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</si>
  <si>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</si>
  <si>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</si>
  <si>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</si>
  <si>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</si>
  <si>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</si>
  <si>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</si>
  <si>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</si>
  <si>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</si>
  <si>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</si>
  <si>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</si>
  <si>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</si>
  <si>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</si>
  <si>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</si>
  <si>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</si>
  <si>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</si>
  <si>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</si>
  <si>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</si>
  <si>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</si>
  <si>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</si>
  <si>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</si>
  <si>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</si>
  <si>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</si>
  <si>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</si>
  <si>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</si>
  <si>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</si>
  <si>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</si>
  <si>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</si>
  <si>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</si>
  <si>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</si>
  <si>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</si>
  <si>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</si>
  <si>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</si>
  <si>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</si>
  <si>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</si>
  <si>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</si>
  <si>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</si>
  <si>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</si>
  <si>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</si>
  <si>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</si>
  <si>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</si>
  <si>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</si>
  <si>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</si>
  <si>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</si>
  <si>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</si>
  <si>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</si>
  <si>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</si>
  <si>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</si>
  <si>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</si>
  <si>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</si>
  <si>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</si>
  <si>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</si>
  <si>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</si>
  <si>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</si>
  <si>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</si>
  <si>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</si>
  <si>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</si>
  <si>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</si>
  <si>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</si>
  <si>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</si>
  <si>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</si>
  <si>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</si>
  <si>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</si>
  <si>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</si>
  <si>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</si>
  <si>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</si>
  <si>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</si>
  <si>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</si>
  <si>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</si>
  <si>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</si>
  <si>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</si>
  <si>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</si>
  <si>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</si>
  <si>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</si>
  <si>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</si>
  <si>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</si>
  <si>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</si>
  <si>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</si>
  <si>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</si>
  <si>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</si>
  <si>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</si>
  <si>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</si>
  <si>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</si>
  <si>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</si>
  <si>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</si>
  <si>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</si>
  <si>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</si>
  <si>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</si>
  <si>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</si>
  <si>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</si>
  <si>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</si>
  <si>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</si>
  <si>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</si>
  <si>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</si>
  <si>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</si>
  <si>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</si>
  <si>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</si>
  <si>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</si>
  <si>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</si>
  <si>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</si>
  <si>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</si>
  <si>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</si>
  <si>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</si>
  <si>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</si>
  <si>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</si>
  <si>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</si>
  <si>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</si>
  <si>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</si>
  <si>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</si>
  <si>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</si>
  <si>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</si>
  <si>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</si>
  <si>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</si>
  <si>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</si>
  <si>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</si>
  <si>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</si>
  <si>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</si>
  <si>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</si>
  <si>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</si>
  <si>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</si>
  <si>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</si>
  <si>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</si>
  <si>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</si>
  <si>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</si>
  <si>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</si>
  <si>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</si>
  <si>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</si>
  <si>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</si>
  <si>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</si>
  <si>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</si>
  <si>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</si>
  <si>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</si>
  <si>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</si>
  <si>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</si>
  <si>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</si>
  <si>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</si>
  <si>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</si>
  <si>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</si>
  <si>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</si>
  <si>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</si>
  <si>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</si>
  <si>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</si>
  <si>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</si>
  <si>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</si>
  <si>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</si>
  <si>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</si>
  <si>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</si>
  <si>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</si>
  <si>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</si>
  <si>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</si>
  <si>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</si>
  <si>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</si>
  <si>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</si>
  <si>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</si>
  <si>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</si>
  <si>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</si>
  <si>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</si>
  <si>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</si>
  <si>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</si>
  <si>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</si>
  <si>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</si>
  <si>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</si>
  <si>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</si>
  <si>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</si>
  <si>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</si>
  <si>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</si>
  <si>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</si>
  <si>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</si>
  <si>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</si>
  <si>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</si>
  <si>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</si>
  <si>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</si>
  <si>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</si>
  <si>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</si>
  <si>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</si>
  <si>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</si>
  <si>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</si>
  <si>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</si>
  <si>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</si>
  <si>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</si>
  <si>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</si>
  <si>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</si>
  <si>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</si>
  <si>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</si>
  <si>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</si>
  <si>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</si>
  <si>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</si>
  <si>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</si>
  <si>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</si>
  <si>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</si>
  <si>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</si>
  <si>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</si>
  <si>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</si>
  <si>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</si>
  <si>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</si>
  <si>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</si>
  <si>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</si>
  <si>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</si>
  <si>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</si>
  <si>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</si>
  <si>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</si>
  <si>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</si>
  <si>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</si>
  <si>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</si>
  <si>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</si>
  <si>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</si>
  <si>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</si>
  <si>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</si>
  <si>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</si>
  <si>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</si>
  <si>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</si>
  <si>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</si>
  <si>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</si>
  <si>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</si>
  <si>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</si>
  <si>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</si>
  <si>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</si>
  <si>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</si>
  <si>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</si>
  <si>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</si>
  <si>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</si>
  <si>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</si>
  <si>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</si>
  <si>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</si>
  <si>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</si>
  <si>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</si>
  <si>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</si>
  <si>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</si>
  <si>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</si>
  <si>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</si>
  <si>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</si>
  <si>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</si>
  <si>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</si>
  <si>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</si>
  <si>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</si>
  <si>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</si>
  <si>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</si>
  <si>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</si>
  <si>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</si>
  <si>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</si>
  <si>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</si>
  <si>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</si>
  <si>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</si>
  <si>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</si>
  <si>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</si>
  <si>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</si>
  <si>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</si>
  <si>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</si>
  <si>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</si>
  <si>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</si>
  <si>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</si>
  <si>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</si>
  <si>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</si>
  <si>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</si>
  <si>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</si>
  <si>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</si>
  <si>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</si>
  <si>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</si>
  <si>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</si>
  <si>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</si>
  <si>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</si>
  <si>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</si>
  <si>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</si>
  <si>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</si>
  <si>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</si>
  <si>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</si>
  <si>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</si>
  <si>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</si>
  <si>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</si>
  <si>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</si>
  <si>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</si>
  <si>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</si>
  <si>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</si>
  <si>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</si>
  <si>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</si>
  <si>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</si>
  <si>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</si>
  <si>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</si>
  <si>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</si>
  <si>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</si>
  <si>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</si>
  <si>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</si>
  <si>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</si>
  <si>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</si>
  <si>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</si>
  <si>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</si>
  <si>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</si>
  <si>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</si>
  <si>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</si>
  <si>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</si>
  <si>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</si>
  <si>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</si>
  <si>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</si>
  <si>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</si>
  <si>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</si>
  <si>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</si>
  <si>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</si>
  <si>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</si>
  <si>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</si>
  <si>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</si>
  <si>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</si>
  <si>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</si>
  <si>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</si>
  <si>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</si>
  <si>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</si>
  <si>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</si>
  <si>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</si>
  <si>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</si>
  <si>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</si>
  <si>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</si>
  <si>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</si>
  <si>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</si>
  <si>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</si>
  <si>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</si>
  <si>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</si>
  <si>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</si>
  <si>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</si>
  <si>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</si>
  <si>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</si>
  <si>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</si>
  <si>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</si>
  <si>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</si>
  <si>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</si>
  <si>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</si>
  <si>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</si>
  <si>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</si>
  <si>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</si>
  <si>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</si>
  <si>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</si>
  <si>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</si>
  <si>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</si>
  <si>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</si>
  <si>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</si>
  <si>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</si>
  <si>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</si>
  <si>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</si>
  <si>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</si>
  <si>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</si>
  <si>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</si>
  <si>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</si>
  <si>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</si>
  <si>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</si>
  <si>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</si>
  <si>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</si>
  <si>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</si>
  <si>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</si>
  <si>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</si>
  <si>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</si>
  <si>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</si>
  <si>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</si>
  <si>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</si>
  <si>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</si>
  <si>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</si>
  <si>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</si>
  <si>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</si>
  <si>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</si>
  <si>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</si>
  <si>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</si>
  <si>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</si>
  <si>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</si>
  <si>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</si>
  <si>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</si>
  <si>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</si>
  <si>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</si>
  <si>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</si>
  <si>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</si>
  <si>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</si>
  <si>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</si>
  <si>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</si>
  <si>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</si>
  <si>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</si>
  <si>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</si>
  <si>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</si>
  <si>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</si>
  <si>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</si>
  <si>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</si>
  <si>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</si>
  <si>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</si>
  <si>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</si>
  <si>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</si>
  <si>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</si>
  <si>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</si>
  <si>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</si>
  <si>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</si>
  <si>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</si>
  <si>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</si>
  <si>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</si>
  <si>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</si>
  <si>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</si>
  <si>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</si>
  <si>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</si>
  <si>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</si>
  <si>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</si>
  <si>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</si>
  <si>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</si>
  <si>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</si>
  <si>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</si>
  <si>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</si>
  <si>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</si>
  <si>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</si>
  <si>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</si>
  <si>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</si>
  <si>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</si>
  <si>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</si>
  <si>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</si>
  <si>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</si>
  <si>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</si>
  <si>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</si>
  <si>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</si>
  <si>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</si>
  <si>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</si>
  <si>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</si>
  <si>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</si>
  <si>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</si>
  <si>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</si>
  <si>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</si>
  <si>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</si>
  <si>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</si>
  <si>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</si>
  <si>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</si>
  <si>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</si>
  <si>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</si>
  <si>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</si>
  <si>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</si>
  <si>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</si>
  <si>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</si>
  <si>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</si>
  <si>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</si>
  <si>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</si>
  <si>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</si>
  <si>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</si>
  <si>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</si>
  <si>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</si>
  <si>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</si>
  <si>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</si>
  <si>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</si>
  <si>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</si>
  <si>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</si>
  <si>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</si>
  <si>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</si>
  <si>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</si>
  <si>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</si>
  <si>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</si>
  <si>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</si>
  <si>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</si>
  <si>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</si>
  <si>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</si>
  <si>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</si>
  <si>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</si>
  <si>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</si>
  <si>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</si>
  <si>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</si>
  <si>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</si>
  <si>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</si>
  <si>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</si>
  <si>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</si>
  <si>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</si>
  <si>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</si>
  <si>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</si>
  <si>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</si>
  <si>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</si>
  <si>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</si>
  <si>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</si>
  <si>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</si>
  <si>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</si>
  <si>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</si>
  <si>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</si>
  <si>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</si>
  <si>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</si>
  <si>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</si>
  <si>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</si>
  <si>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</si>
  <si>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</si>
  <si>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</si>
  <si>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</si>
  <si>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</si>
  <si>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</si>
  <si>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</si>
  <si>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</si>
  <si>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</si>
  <si>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</si>
  <si>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</si>
  <si>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</si>
  <si>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</si>
  <si>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</si>
  <si>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</si>
  <si>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</si>
  <si>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</si>
  <si>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</si>
  <si>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</si>
  <si>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</si>
  <si>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</si>
  <si>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</si>
  <si>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</si>
  <si>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</si>
  <si>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</si>
  <si>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</si>
  <si>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</si>
  <si>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</si>
  <si>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</si>
  <si>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</si>
  <si>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</si>
  <si>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</si>
  <si>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</si>
  <si>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</si>
  <si>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</si>
  <si>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</si>
  <si>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</si>
  <si>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</si>
  <si>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</si>
  <si>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</si>
  <si>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</si>
  <si>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</si>
  <si>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</si>
  <si>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</si>
  <si>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PCM-20251118-00001117</t>
  </si>
  <si>
    <t>35 MIN</t>
  </si>
  <si>
    <t xml:space="preserve"> NO PCM </t>
  </si>
  <si>
    <t xml:space="preserve">2025-11-18 14:35:30
</t>
  </si>
  <si>
    <t>180 MIN</t>
  </si>
  <si>
    <t xml:space="preserve">180 MIN// </t>
  </si>
  <si>
    <t xml:space="preserve"> PCM-20250215-00000830 </t>
  </si>
  <si>
    <t>LTE site still down and  site located in aramco area access issue need special permission</t>
  </si>
  <si>
    <t xml:space="preserve">NO PCM </t>
  </si>
  <si>
    <t>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</si>
  <si>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</si>
  <si>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</si>
  <si>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</si>
  <si>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</si>
  <si>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</si>
  <si>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</si>
  <si>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</si>
  <si>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</si>
  <si>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PCM-20251118-00001098</t>
  </si>
  <si>
    <t>team on the way need 30 minutes</t>
  </si>
  <si>
    <t>PCM-20251118-00001217</t>
  </si>
  <si>
    <t>team on the way need 80 minutes</t>
  </si>
  <si>
    <t>PCM-20251118-00001235</t>
  </si>
  <si>
    <t>team on the way need 45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</si>
</sst>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0" fontId="8" fillId="0" borderId="9" xfId="0"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7" totalsRowShown="0" headerRowDxfId="157" dataDxfId="156" headerRowBorderDxfId="154" tableBorderDxfId="155" totalsRowBorderDxfId="153">
  <autoFilter ref="A1:CJ1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2" totalsRowShown="0" headerRowDxfId="48" dataDxfId="47" headerRowBorderDxfId="45" tableBorderDxfId="46" totalsRowBorderDxfId="44">
  <autoFilter ref="A1:L50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1" totalsRowShown="0" headerRowDxfId="31" dataDxfId="30" headerRowBorderDxfId="28" tableBorderDxfId="29">
  <autoFilter ref="A1:L1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8" totalsRowShown="0" headerRowDxfId="15" dataDxfId="14" headerRowBorderDxfId="12" tableBorderDxfId="13">
  <autoFilter ref="A1:L7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316.69665682870254</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45979.645082754629</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45979.645082754629</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45979.645082754629</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45979.645082754629</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45979.645082754629</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45979.645082754629</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45979.645082754629</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45979.645082754629</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45979.645082754629</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45979.645082754629</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45979.645082754629</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45979.645082754629</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45979.645082754629</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45979.645082754629</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45979.645082754629</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45979.645082754629</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45979.645082754629</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45979.645082754629</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45979.645082754629</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45979.645082754629</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45979.645082754629</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45979.645082754629</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45979.645082754629</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45979.645082754629</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45979.645082754629</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45979.645082754629</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45979.645082754629</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45979.645082754629</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45979.645082754629</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45979.645082754629</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45979.645082754629</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45979.645082754629</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45979.645082754629</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45979.645082754629</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45979.645082754629</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45979.645082754629</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45979.645082754629</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45979.645082754629</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45979.645082754629</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45979.645082754629</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45979.645082754629</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45979.645082754629</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45979.645082754629</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45979.645082754629</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45979.645082754629</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45979.645082754629</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45979.645082754629</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45979.645082754629</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45979.645082754629</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45979.645082754629</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45979.645082754629</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45979.645082754629</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45979.645082754629</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45979.645082754629</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45979.645082754629</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45979.645082754629</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45979.645082754629</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45979.645082754629</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45979.645082754629</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45979.645082754629</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45979.645082754629</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45979.645082754629</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45979.645082754629</v>
      </c>
      <c r="H65" s="127"/>
      <c r="I65" s="129" t="str">
        <f>IFERROR(VLOOKUP(D65,DB!A:F,6,0),"")</f>
        <v/>
      </c>
      <c r="J65" s="129" t="str">
        <f>IFERROR(VLOOKUP(D65,DB!A:G,7,0),"")</f>
        <v/>
      </c>
      <c r="K65" s="132"/>
      <c r="L65" s="133" t="str">
        <f>IFERROR(VLOOKUP(D65,DB!A:I,9,0),"")</f>
        <v/>
      </c>
    </row>
  </sheetData>
  <customSheetViews>
    <customSheetView guid="{F6042A99-DD27-4453-835D-0834D95730CC}" filter="1" showAutoFilter="1">
      <pageMargins left="0" right="0" top="0" bottom="0" header="0" footer="0"/>
      <autoFilter ref="B1:M1" xr:uid="{088F99C2-26A8-4466-AC86-D16EDC75F6D0}"/>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7"/>
  <sheetViews>
    <sheetView tabSelected="1" workbookViewId="0">
      <pane ySplit="1" topLeftCell="A2" activePane="bottomLeft" state="frozen"/>
      <selection pane="bottomLeft" activeCell="A6" sqref="A6:X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154.64524479166721</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3</v>
      </c>
      <c r="D4" s="18" t="s">
        <v>12130</v>
      </c>
      <c r="E4" s="102" t="s">
        <v>39100</v>
      </c>
      <c r="F4" s="103">
        <v>45979.594456018516</v>
      </c>
      <c r="G4" s="104">
        <f ca="1">IFERROR(NOW()-F4,"-")</f>
        <v>5.0626041665964294E-2</v>
      </c>
      <c r="H4" s="103">
        <v>45979.585509259261</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39107</v>
      </c>
      <c r="B5" s="18" t="str">
        <f>IFERROR(VLOOKUP(D5,DB!A:K,11,0),"")</f>
        <v>R2</v>
      </c>
      <c r="C5" s="18">
        <v>1</v>
      </c>
      <c r="D5" s="18" t="s">
        <v>22256</v>
      </c>
      <c r="E5" s="102" t="s">
        <v>39021</v>
      </c>
      <c r="F5" s="103"/>
      <c r="G5" s="104">
        <f ca="1">IFERROR(NOW()-F5,"-")</f>
        <v>45979.645082060182</v>
      </c>
      <c r="H5" s="140" t="s">
        <v>39108</v>
      </c>
      <c r="I5" s="18" t="str">
        <f>IFERROR(VLOOKUP(D5,DB!A:F,6,0),"")</f>
        <v>SCECO</v>
      </c>
      <c r="J5" s="18" t="str">
        <f>IFERROR(VLOOKUP(D5,DB!A:G,7,0),"")</f>
        <v>Dead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39107</v>
      </c>
      <c r="B6" s="18" t="str">
        <f>IFERROR(VLOOKUP(D6,DB!A:K,11,0),"")</f>
        <v>R2</v>
      </c>
      <c r="C6" s="18">
        <v>1</v>
      </c>
      <c r="D6" s="18" t="s">
        <v>22284</v>
      </c>
      <c r="E6" s="102" t="s">
        <v>39021</v>
      </c>
      <c r="F6" s="103"/>
      <c r="G6" s="104">
        <f ca="1">IFERROR(NOW()-F6,"-")</f>
        <v>45979.645082060182</v>
      </c>
      <c r="H6" s="140" t="s">
        <v>39108</v>
      </c>
      <c r="I6" s="18" t="str">
        <f>IFERROR(VLOOKUP(D6,DB!A:F,6,0),"")</f>
        <v>SCECO</v>
      </c>
      <c r="J6" s="18" t="str">
        <f>IFERROR(VLOOKUP(D6,DB!A:G,7,0),"")</f>
        <v>Vandalized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45979.645082060182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45979.645082754629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45979.645082754629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45979.645082754629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45979.645082754629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45979.645082754629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45979.645082754629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45979.645082754629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45979.645082754629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45979.645082754629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45979.645082754629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45979.645082754629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45979.645082754629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45979.645082754629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45979.645082754629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45979.645082754629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45979.645082754629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45979.645082754629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45979.645082754629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45979.645082754629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45979.645082754629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45979.645082754629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45979.645082754629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45979.645082754629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45979.645082754629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45979.645082754629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45979.645082754629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45979.645082754629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45979.645082754629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45979.645082754629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45979.645082754629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45979.645082754629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45979.645082754629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45979.645082754629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45979.645082754629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45979.645082754629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45979.645082754629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45979.645082754629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45979.645082754629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45979.645082754629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45979.645082754629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45979.645082754629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45979.645082754629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45979.645082754629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45979.645082754629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45979.645082754629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45979.645082754629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45979.645082754629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45979.645082754629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45979.645082754629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45979.645082754629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45979.645082754629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45979.645082754629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45979.645082754629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45979.645082754629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45979.645082754629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45979.645082754629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45979.645082754629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45979.645082754629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45979.645082754629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45979.645082754629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45979.645082754629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45979.645082754629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45979.645082754629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45979.645082754629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45979.645082754629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45979.645082754629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45979.645082754629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45979.645082754629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45979.645082754629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45979.645082754629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45979.645082754629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45979.645082754629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45979.645082754629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45979.645082754629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45979.645082754629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45979.645082754629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45979.645082754629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45979.645082754629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45979.645082754629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45979.645082754629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45979.645082754629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45979.645082754629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45979.645082754629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45979.645082754629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45979.645082754629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45979.645082754629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45979.645082754629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45979.645082754629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45979.645082754629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45979.645082754629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45979.645082754629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45979.645082754629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45979.645082754629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45979.645082754629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45979.645082754629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45979.645082754629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45979.645082754629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45979.645082754629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45979.645082754629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45979.645082754629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45979.645082754629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45979.645082754629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45979.645082754629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45979.645082754629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45979.645082754629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45979.645082754629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45979.645082754629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45979.645082754629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45979.645082754629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45979.645082754629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45979.645082754629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45979.645082754629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45979.645082754629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45979.645082754629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45979.645082754629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45979.645082754629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45979.645082754629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45979.645082754629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45979.645082754629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45979.645082754629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45979.645082754629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45979.645082754629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45979.645082754629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45979.645082754629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45979.645082754629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45979.645082754629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45979.645082754629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45979.645082754629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45979.645082754629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45979.645082754629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45979.645082754629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45979.645082754629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45979.645082754629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45979.645082754629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45979.645082754629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45979.645082754629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45979.645082754629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45979.645082754629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45979.645082754629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45979.645082754629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45979.645082754629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45979.645082754629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45979.645082754629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45979.645082754629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45979.645082754629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45979.645082754629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45979.645082754629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45979.645082754629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45979.645082754629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45979.645082754629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45979.645082754629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45979.645082754629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45979.645082754629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45979.645082754629</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45979.645082754629</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45979.645082754629</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45979.645082754629</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45979.645082754629</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45979.645082754629</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45979.645082754629</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45979.645082754629</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45979.645082754629</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45979.645082754629</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45979.645082754629</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45979.645082754629</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45979.645082754629</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45979.645082754629</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45979.645082754629</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45979.645082754629</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45979.645082754629</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45979.645082754629</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45979.645082754629</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45979.645082754629</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45979.645082754629</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45979.645082754629</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45979.645082754629</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45979.645082754629</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45979.645082754629</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45979.645082754629</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45979.645082754629</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45979.645082754629</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45979.645082754629</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45979.645082754629</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45979.645082754629</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45979.645082754629</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45979.645082754629</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45979.645082754629</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45979.645082754629</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45979.645082754629</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45979.645082754629</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sheetData>
  <dataValidations count="2">
    <dataValidation allowBlank="1" showInputMessage="1" showErrorMessage="1" sqref="E1" xr:uid="{4D935161-CDD3-4592-B877-3FB59C99E142}"/>
    <dataValidation type="list" allowBlank="1" showInputMessage="1" showErrorMessage="1" sqref="E3:E4 E5:E19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45979.645082754629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45979.645082754629</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45979.645082754629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45979.645082754629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45979.645082754629</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45979.645082754629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45979.645082754629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45979.645082754629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45979.645082754629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45979.645082754629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45979.645082754629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45979.645082754629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45979.645082754629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45979.645082754629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45979.645082754629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45979.645082754629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45979.645082754629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45979.645082754629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45979.645082754629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45979.645082754629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45979.645082754629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45979.645082754629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45979.645082754629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45979.645082754629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45979.645082754629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45979.645082754629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45979.645082754629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45979.645082754629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45979.645082754629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45979.645082754629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45979.645082754629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45979.645082754629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45979.645082754629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45979.645082754629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45979.645082754629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45979.645082754629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45979.645082754629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45979.645082754629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45979.645082754629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45979.645082754629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45979.645082754629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45979.645082754629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45979.645082754629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45979.645082754629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45979.645082754629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45979.645082754629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45979.645082754629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45979.645082754629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45979.645082754629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45979.645082754629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45979.645082754629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45979.645082754629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45979.645082754629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45979.645082754629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45979.645082754629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45979.645082754629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45979.645082754629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45979.645082754629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45979.645082754629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45979.645082754629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45979.645082754629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45979.645082754629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45979.645082754629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45979.645082754629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45979.645082754629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45979.645082754629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45979.645082754629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45979.645082754629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45979.645082754629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45979.645082754629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45979.645082754629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45979.645082754629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45979.645082754629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45979.645082754629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45979.645082754629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45979.645082754629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45979.645082754629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45979.645082754629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45979.645082754629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45979.645082754629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45979.645082754629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45979.645082754629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45979.645082754629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45979.645082754629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45979.645082754629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45979.645082754629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45979.645082754629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45979.645082754629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45979.645082754629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45979.645082754629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45979.645082754629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45979.645082754629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45979.645082754629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45979.645082754629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45979.645082754629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45979.645082754629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45979.645082754629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45979.645082754629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45979.645082754629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45979.645082754629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45979.645082754629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45979.645082754629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45979.645082754629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45979.645082754629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45979.645082754629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45979.645082754629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45979.645082754629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45979.645082754629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45979.645082754629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45979.645082754629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45979.645082754629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45979.645082754629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45979.645082754629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45979.645082754629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45979.645082754629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45979.645082754629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45979.645082754629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45979.645082754629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45979.645082754629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45979.645082754629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45979.645082754629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45979.645082754629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45979.645082754629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45979.645082754629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45979.645082754629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45979.645082754629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45979.645082754629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45979.645082754629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45979.645082754629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45979.645082754629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45979.645082754629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45979.645082754629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45979.645082754629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45979.645082754629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45979.645082754629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45979.645082754629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45979.645082754629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45979.645082754629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45979.645082754629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45979.645082754629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45979.645082754629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45979.645082754629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45979.645082754629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45979.645082754629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45979.645082754629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45979.645082754629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45979.645082754629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45979.645082754629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45979.645082754629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45979.645082754629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45979.645082754629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45979.645082754629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45979.645082754629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45979.645082754629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45979.645082754629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45979.645082754629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45979.645082754629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45979.645082754629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45979.645082754629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45979.645082754629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45979.645082754629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45979.645082754629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45979.645082754629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45979.645082754629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45979.645082754629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45979.645082754629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45979.645082754629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45979.645082754629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45979.645082754629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45979.645082754629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45979.645082754629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45979.645082754629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45979.645082754629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45979.645082754629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45979.645082754629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45979.645082754629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45979.645082754629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45979.645082754629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45979.645082754629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45979.645082754629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45979.645082754629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45979.645082754629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45979.645082754629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45979.645082754629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45979.645082754629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45979.645082754629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45979.645082754629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45979.645082754629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45979.645082754629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45979.645082754629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45979.645082754629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45979.645082754629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45979.645082754629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45979.645082754629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45979.645082754629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45979.645082754629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45979.645082754629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45979.645082754629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45979.645082754629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45979.645082754629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45979.645082754629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45979.645082754629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45979.645082754629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45979.645082754629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45979.645082754629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45979.645082754629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45979.645082754629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45979.645082754629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45979.645082754629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45979.645082754629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45979.645082754629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45979.645082754629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45979.645082754629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45979.645082754629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45979.645082754629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45979.645082754629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45979.645082754629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45979.645082754629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45979.645082754629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45979.645082754629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45979.645082754629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45979.645082754629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45979.645082754629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45979.645082754629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45979.645082754629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45979.645082754629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45979.645082754629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45979.645082754629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45979.645082754629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45979.645082754629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45979.645082754629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45979.645082754629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45979.645082754629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45979.645082754629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45979.645082754629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45979.645082754629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45979.645082754629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45979.645082754629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45979.645082754629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45979.645082754629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45979.645082754629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45979.645082754629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45979.645082754629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45979.645082754629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45979.645082754629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45979.645082754629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45979.645082754629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45979.645082754629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45979.645082754629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45979.645082754629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45979.645082754629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45979.645082754629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45979.645082754629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45979.645082754629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45979.645082754629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45979.645082754629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45979.645082754629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45979.645082754629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45979.645082754629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45979.645082754629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45979.645082754629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45979.645082754629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45979.645082754629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45979.645082754629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45979.645082754629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45979.645082754629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45979.645082754629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45979.645082754629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45979.645082754629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45979.645082754629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45979.645082754629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45979.645082754629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45979.645082754629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45979.645082754629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45979.645082754629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45979.645082754629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45979.645082754629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45979.645082754629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45979.645082754629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45979.645082754629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45979.645082754629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45979.645082754629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45979.645082754629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45979.645082754629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45979.645082754629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45979.645082754629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45979.645082754629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45979.645082754629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45979.645082754629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45979.645082754629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45979.645082754629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45979.645082754629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45979.645082754629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45979.645082754629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45979.645082754629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45979.645082754629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45979.645082754629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45979.645082754629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45979.645082754629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45979.645082754629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45979.645082754629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45979.645082754629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45979.645082754629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45979.645082754629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45979.645082754629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45979.645082754629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45979.645082754629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45979.645082754629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45979.645082754629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45979.645082754629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45979.645082754629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45979.645082754629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45979.645082754629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45979.645082754629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45979.645082754629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45979.645082754629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45979.645082754629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45979.645082754629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45979.645082754629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45979.645082754629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45979.645082754629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45979.645082754629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45979.645082754629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45979.645082754629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45979.645082754629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45979.645082754629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45979.645082754629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45979.645082754629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45979.645082754629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45979.645082754629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45979.645082754629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45979.645082754629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45979.645082754629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45979.645082754629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45979.645082754629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45979.645082754629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45979.645082754629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45979.645082754629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45979.645082754629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45979.645082754629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45979.645082754629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45979.645082754629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45979.645082754629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45979.645082754629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45979.645082754629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45979.645082754629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45979.645082754629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45979.645082754629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45979.645082754629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45979.645082754629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45979.645082754629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45979.645082754629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45979.645082754629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45979.645082754629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45979.645082754629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45979.645082754629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45979.645082754629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45979.645082754629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45979.645082754629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45979.645082754629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45979.645082754629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45979.645082754629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45979.645082754629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45979.645082754629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45979.645082754629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45979.645082754629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45979.645082754629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45979.645082754629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45979.645082754629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45979.645082754629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45979.645082754629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45979.645082754629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45979.645082754629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45979.645082754629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45979.645082754629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45979.645082754629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45979.645082754629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45979.645082754629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45979.645082754629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45979.645082754629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45979.645082754629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45979.645082754629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45979.645082754629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45979.645082754629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45979.645082754629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45979.645082754629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45979.645082754629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45979.645082754629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45979.645082754629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45979.645082754629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45979.645082754629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45979.645082754629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45979.645082754629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45979.645082754629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45979.645082754629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45979.645082754629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45979.645082754629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45979.645082754629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45979.645082754629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45979.645082754629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45979.645082754629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45979.645082754629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45979.645082754629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45979.645082754629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45979.645082754629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45979.645082754629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45979.645082754629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45979.645082754629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45979.645082754629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45979.645082754629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45979.645082754629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45979.645082754629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45979.645082754629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45979.645082754629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45979.645082754629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45979.645082754629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45979.645082754629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45979.645082754629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45979.645082754629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45979.645082754629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45979.645082754629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45979.645082754629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45979.645082754629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45979.645082754629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45979.645082754629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45979.645082754629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45979.645082754629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45979.645082754629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45979.645082754629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45979.645082754629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45979.645082754629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45979.645082754629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45979.645082754629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45979.645082754629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45979.645082754629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45979.645082754629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45979.645082754629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45979.645082754629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45979.645082754629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45979.645082754629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45979.645082754629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45979.645082754629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45979.645082754629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45979.645082754629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45979.645082754629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45979.645082754629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45979.645082754629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45979.645082754629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45979.645082754629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45979.645082754629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45979.645082754629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45979.645082754629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45979.645082754629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45979.645082754629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45979.645082754629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45979.645082754629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45979.645082754629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45979.645082754629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45979.645082754629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45979.645082754629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45979.645082754629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45979.645082754629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45979.645082754629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45979.645082754629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45979.645082754629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45979.645082754629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45979.645082754629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45979.645082754629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45979.645082754629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45979.645082754629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45979.645082754629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45979.645082754629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45979.645082754629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45979.645082754629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45979.645082754629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45979.645082754629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45979.645082754629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45979.645082754629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45979.645082754629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45979.645082754629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45979.645082754629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45979.645082754629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45979.645082754629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45979.645082754629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45979.645082754629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45979.645082754629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45979.645082754629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45979.645082754629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45979.645082754629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45979.645082754629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45979.645082754629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45979.645082754629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45979.645082754629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45979.645082754629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45979.645082754629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45979.645082754629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45979.645082754629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45979.645082754629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45979.645082754629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45979.645082754629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45979.645082754629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45979.645082754629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45979.645082754629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45979.645082754629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45979.645082754629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45979.645082754629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45979.645082754629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45979.645082754629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45979.645082754629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45979.645082754629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45979.645082754629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45979.645082754629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45979.645082754629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45979.645082754629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45979.645082754629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45979.645082754629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45979.645082754629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45979.645082754629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45979.645082754629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45979.645082754629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45979.645082754629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45979.645082754629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45979.645082754629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45979.645082754629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45979.645082754629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45979.645082754629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45979.645082754629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45979.645082754629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45979.645082754629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45979.645082754629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45979.645082754629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45979.645082754629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45979.645082754629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45979.645082754629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45979.645082754629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45979.645082754629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45979.645082754629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45979.645082754629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45979.645082754629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45979.645082754629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45979.645082754629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45979.645082754629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45979.645082754629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45979.645082754629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45979.645082754629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45979.645082754629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45979.645082754629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45979.645082754629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45979.645082754629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45979.645082754629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45979.645082754629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45979.645082754629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45979.645082754629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45979.645082754629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45979.645082754629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45979.645082754629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45979.645082754629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45979.645082754629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45979.645082754629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45979.645082754629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45979.645082754629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45979.645082754629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45979.645082754629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45979.645082754629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45979.645082754629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45979.645082754629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45979.645082754629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45979.645082754629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45979.645082754629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45979.645082754629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45979.645082754629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45979.645082754629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45979.645082754629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45979.645082754629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45979.645082754629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45979.645082754629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45979.645082754629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45979.645082754629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45979.645082754629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45979.645082754629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45979.645082754629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45979.645082754629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45979.645082754629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45979.645082754629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45979.645082754629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45979.645082754629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45979.645082754629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45979.645082754629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45979.645082754629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45979.645082754629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45979.645082754629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45979.645082754629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45979.645082754629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45979.645082754629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45979.645082754629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45979.645082754629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45979.645082754629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45979.645082754629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45979.645082754629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45979.645082754629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45979.645082754629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45979.645082754629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45979.645082754629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45979.645082754629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45979.645082754629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45979.645082754629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45979.645082754629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45979.645082754629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45979.645082754629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45979.645082754629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45979.645082754629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45979.645082754629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45979.645082754629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45979.645082754629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45979.645082754629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45979.645082754629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45979.645082754629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45979.645082754629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45979.645082754629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45979.645082754629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45979.645082754629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45979.645082754629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45979.645082754629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45979.645082754629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45979.645082754629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45979.645082754629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45979.645082754629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45979.645082754629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45979.645082754629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45979.645082754629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45979.645082754629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45979.645082754629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45979.645082754629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45979.645082754629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45979.645082754629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45979.645082754629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45979.645082754629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45979.645082754629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45979.645082754629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45979.645082754629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45979.645082754629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45979.645082754629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45979.645082754629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45979.645082754629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45979.645082754629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45979.645082754629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45979.645082754629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45979.645082754629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45979.645082754629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45979.645082754629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45979.645082754629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45979.645082754629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45979.645082754629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45979.645082754629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45979.645082754629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45979.645082754629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45979.645082754629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45979.645082754629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45979.645082754629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45979.645082754629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45979.645082754629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45979.645082754629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45979.645082754629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45979.645082754629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45979.645082754629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45979.645082754629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45979.645082754629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45979.645082754629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45979.645082754629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45979.645082754629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45979.645082754629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45979.645082754629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45979.645082754629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45979.645082754629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45979.645082754629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45979.645082754629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45979.645082754629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45979.645082754629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45979.645082754629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45979.645082754629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45979.645082754629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45979.645082754629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45979.645082754629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45979.645082754629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45979.645082754629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45979.645082754629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45979.645082754629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45979.645082754629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45979.645082754629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45979.645082754629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45979.645082754629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45979.645082754629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45979.645082754629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45979.645082754629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45979.645082754629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45979.645082754629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45979.645082754629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45979.645082754629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45979.645082754629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45979.645082754629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45979.645082754629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45979.645082754629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45979.645082754629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45979.645082754629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45979.645082754629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45979.645082754629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45979.645082754629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45979.645082754629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45979.645082754629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45979.645082754629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45979.645082754629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45979.645082754629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45979.645082754629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45979.645082754629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45979.645082754629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45979.645082754629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45979.645082754629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45979.645082754629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45979.645082754629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45979.645082754629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45979.645082754629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45979.645082754629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45979.645082754629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45979.645082754629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45979.645082754629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45979.645082754629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45979.645082754629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45979.645082754629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45979.645082754629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45979.645082754629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45979.645082754629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45979.645082754629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45979.645082754629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45979.645082754629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45979.645082754629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45979.645082754629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45979.645082754629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45979.645082754629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45979.645082754629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45979.645082754629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45979.645082754629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45979.645082754629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45979.645082754629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45979.645082754629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45979.645082754629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45979.645082754629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45979.645082754629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45979.645082754629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45979.645082754629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45979.645082754629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45979.645082754629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45979.645082754629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45979.645082754629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45979.645082754629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45979.645082754629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45979.645082754629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45979.645082754629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45979.645082754629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45979.645082754629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45979.645082754629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45979.645082754629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45979.645082754629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45979.645082754629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45979.645082754629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45979.645082754629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45979.645082754629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45979.645082754629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45979.645082754629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45979.645082754629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45979.645082754629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45979.645082754629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45979.645082754629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45979.645082754629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45979.645082754629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45979.645082754629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45979.645082754629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45979.645082754629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45979.645082754629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45979.645082754629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45979.645082754629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45979.645082754629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45979.645082754629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45979.645082754629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45979.645082754629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45979.645082754629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45979.645082754629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45979.645082754629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45979.645082754629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45979.645082754629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45979.645082754629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45979.645082754629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45979.645082754629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45979.645082754629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45979.645082754629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45979.645082754629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45979.645082754629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45979.645082754629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45979.645082754629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45979.645082754629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45979.645082754629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45979.645082754629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45979.645082754629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45979.645082754629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45979.645082754629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45979.645082754629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45979.645082754629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45979.645082754629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45979.645082754629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45979.645082754629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45979.645082754629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45979.645082754629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45979.645082754629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45979.645082754629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45979.645082754629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45979.645082754629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45979.645082754629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45979.645082754629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45979.645082754629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45979.645082754629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45979.645082754629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45979.645082754629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45979.645082754629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45979.645082754629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45979.645082754629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45979.645082754629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45979.645082754629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45979.645082754629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45979.645082754629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45979.645082754629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45979.645082754629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45979.645082754629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45979.645082754629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45979.645082754629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45979.645082754629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45979.645082754629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45979.645082754629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45979.645082754629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45979.645082754629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45979.645082754629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45979.645082754629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45979.645082754629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45979.645082754629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45979.645082754629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45979.645082754629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45979.645082754629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45979.645082754629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45979.645082754629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45979.645082754629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45979.645082754629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45979.645082754629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45979.645082754629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45979.645082754629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45979.645082754629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45979.645082754629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45979.645082754629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45979.645082754629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45979.645082754629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45979.645082754629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45979.645082754629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45979.645082754629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45979.645082754629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45979.645082754629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45979.645082754629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45979.645082754629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45979.645082754629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45979.645082754629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45979.645082754629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45979.645082754629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45979.645082754629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45979.645082754629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45979.645082754629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45979.645082754629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45979.645082754629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45979.645082754629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45979.645082754629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45979.645082754629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45979.645082754629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45979.645082754629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45979.645082754629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45979.645082754629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45979.645082754629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45979.645082754629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45979.645082754629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45979.645082754629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45979.645082754629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45979.645082754629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45979.645082754629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45979.645082754629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45979.645082754629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45979.645082754629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45979.645082754629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45979.645082754629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45979.645082754629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45979.645082754629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45979.645082754629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45979.645082754629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45979.645082754629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45979.645082754629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45979.645082754629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45979.645082754629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45979.645082754629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45979.645082754629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45979.645082754629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45979.645082754629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45979.645082754629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45979.645082754629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45979.645082754629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45979.645082754629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45979.645082754629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45979.645082754629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45979.645082754629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45979.645082754629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45979.645082754629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45979.645082754629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45979.645082754629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45979.645082754629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45979.645082754629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45979.645082754629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45979.645082754629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45979.645082754629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45979.645082754629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45979.645082754629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45979.645082754629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45979.645082754629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45979.645082754629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45979.645082754629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45979.645082754629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45979.645082754629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45979.645082754629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45979.645082754629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45979.645082754629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45979.645082754629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45979.645082754629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45979.645082754629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45979.645082754629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45979.645082754629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45979.645082754629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45979.645082754629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45979.645082754629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45979.645082754629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45979.645082754629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45979.645082754629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45979.645082754629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45979.645082754629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45979.645082754629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45979.645082754629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45979.645082754629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45979.645082754629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45979.645082754629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45979.645082754629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45979.645082754629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45979.645082754629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45979.645082754629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45979.645082754629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45979.645082754629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45979.645082754629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45979.645082754629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45979.645082754629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45979.645082754629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45979.645082754629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45979.645082754629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45979.645082754629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45979.645082754629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45979.645082754629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45979.645082754629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45979.645082754629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45979.645082754629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45979.645082754629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45979.645082754629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45979.645082754629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45979.645082754629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45979.645082754629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45979.645082754629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45979.645082754629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45979.645082754629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45979.645082754629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45979.645082754629</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2"/>
  <sheetViews>
    <sheetView workbookViewId="0">
      <selection activeCell="K7" sqref="K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276.16436446758598</v>
      </c>
      <c r="H2" s="95">
        <v>45703.474768518521</v>
      </c>
      <c r="I2" s="95" t="str">
        <f>IFERROR(VLOOKUP(D2,DB!A:F,6,0),"")</f>
        <v>SCECO</v>
      </c>
      <c r="J2" s="95" t="str">
        <f>IFERROR(VLOOKUP(D2,DB!A:G,7,0),"")</f>
        <v>Dead</v>
      </c>
      <c r="K2" s="97" t="s">
        <v>39112</v>
      </c>
      <c r="L2" s="91" t="str">
        <f>IFERROR(VLOOKUP(D2,DB!A:I,9,0),"")</f>
        <v>Latis</v>
      </c>
    </row>
    <row r="3" spans="1:16" ht="15" customHeight="1">
      <c r="A3" s="113" t="s">
        <v>39113</v>
      </c>
      <c r="B3" s="113" t="str">
        <f>IFERROR(VLOOKUP(D3,DB!A:K,11,0),"")</f>
        <v>R4</v>
      </c>
      <c r="C3" s="93">
        <v>1</v>
      </c>
      <c r="D3" s="91" t="s">
        <v>36063</v>
      </c>
      <c r="E3" s="94" t="s">
        <v>39021</v>
      </c>
      <c r="F3" s="95"/>
      <c r="G3" s="96">
        <f ca="1">IFERROR(NOW()-F3,"")</f>
        <v>45979.645082754629</v>
      </c>
      <c r="H3" s="95">
        <v>45979.585555555554</v>
      </c>
      <c r="I3" s="113" t="str">
        <f>IFERROR(VLOOKUP(D3,DB!A:F,6,0),"")</f>
        <v>SCECO</v>
      </c>
      <c r="J3" s="113" t="str">
        <f>IFERROR(VLOOKUP(D3,DB!A:G,7,0),"")</f>
        <v>No BB Shifted</v>
      </c>
      <c r="K3" s="97" t="s">
        <v>39114</v>
      </c>
      <c r="L3" s="91" t="str">
        <f>IFERROR(VLOOKUP(D3,DB!A:I,9,0),"")</f>
        <v>Latis</v>
      </c>
    </row>
    <row r="4" spans="1:16" ht="15" customHeight="1">
      <c r="A4" s="113"/>
      <c r="B4" s="113" t="str">
        <f>IFERROR(VLOOKUP(D4,DB!A:K,11,0),"")</f>
        <v/>
      </c>
      <c r="C4" s="93"/>
      <c r="D4" s="91"/>
      <c r="E4" s="94"/>
      <c r="F4" s="95"/>
      <c r="G4" s="96">
        <f ca="1">IFERROR(NOW()-F4,"")</f>
        <v>45979.645082754629</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45979.645082754629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45979.645082754629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45979.645082754629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45979.645082754629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45979.645082754629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ref="G10:G72" ca="1" si="0">IFERROR(NOW()-F10,"")</f>
        <v>45979.645082060182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45979.645082060182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45979.645082060182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45979.645082060182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45979.645082060182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45979.645082060182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45979.645082060182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45979.645082060182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45979.645082060182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45979.645082060182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45979.645082060182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45979.645082060182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45979.645082060182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45979.645082060182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45979.645082060182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45979.645082060182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45979.645082060182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45979.645082060182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45979.645082060182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45979.645082060182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45979.645082060182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45979.645082060182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45979.645082060182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45979.645082060182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45979.645082060182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45979.645082060182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45979.645082060182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45979.645082060182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45979.645082060182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45979.645082060182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45979.645082060182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45979.645082060182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45979.645082060182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45979.645082060182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45979.645082060182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45979.645082060182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45979.645082060182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45979.645082060182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45979.645082060182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45979.645082060182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45979.645082060182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45979.645082060182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45979.645082060182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45979.645082060182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45979.645082060182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45979.645082060182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45979.645082060182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45979.645082060182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45979.645082060182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45979.645082060182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45979.645082060182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45979.645082060182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45979.645082060182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45979.645082060182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45979.645082060182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45979.645082060182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45979.645082060182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45979.645082060182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45979.645082060182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45979.645082060182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45979.645082060182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45979.645082060182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45979.645082060182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ref="G73:G136" ca="1" si="1">IFERROR(NOW()-F73,"")</f>
        <v>45979.645082060182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45979.645082060182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45979.645082060182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45979.645082060182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45979.645082060182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45979.645082060182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45979.645082060182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45979.645082060182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45979.645082060182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45979.645082060182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45979.645082060182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45979.645082060182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45979.645082060182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45979.645082060182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45979.645082060182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45979.645082060182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45979.645082060182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45979.645082060182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45979.645082060182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45979.645082060182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45979.645082060182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45979.645082060182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45979.645082060182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45979.645082060182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45979.645082060182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45979.645082060182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45979.645082060182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45979.645082060182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45979.645082060182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45979.645082060182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45979.645082060182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45979.645082060182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45979.645082060182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45979.645082060182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45979.645082060182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45979.645082060182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45979.645082060182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45979.645082060182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45979.645082060182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45979.645082060182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45979.645082060182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45979.645082060182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45979.645082060182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45979.645082060182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45979.645082060182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45979.645082060182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45979.645082060182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45979.645082060182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45979.645082060182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45979.645082060182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45979.645082060182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45979.645082060182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45979.645082060182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45979.645082060182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45979.645082060182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45979.645082060182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45979.645082060182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45979.645082060182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45979.645082060182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45979.645082060182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45979.645082060182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45979.645082060182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45979.645082060182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45979.645082060182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ref="G137:G200" ca="1" si="2">IFERROR(NOW()-F137,"")</f>
        <v>45979.645082060182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45979.645082060182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45979.645082060182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45979.645082060182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45979.645082060182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45979.645082060182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45979.645082060182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45979.645082060182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45979.645082060182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45979.645082060182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45979.645082060182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45979.645082060182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45979.645082060182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45979.645082060182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45979.645082060182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45979.645082060182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45979.645082060182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45979.645082060182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45979.645082060182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45979.645082060182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45979.645082060182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45979.645082060182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45979.645082060182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45979.645082060182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45979.645082060182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45979.645082060182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45979.645082060182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45979.645082060182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45979.645082060182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45979.645082060182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45979.645082060182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45979.645082060182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45979.645082060182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45979.645082060182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45979.645082060182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45979.645082060182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45979.645082060182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45979.645082060182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45979.645082060182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45979.645082060182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45979.645082060182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45979.645082060182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45979.645082060182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45979.645082060182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45979.645082060182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45979.645082060182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45979.645082060182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45979.645082060182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45979.645082060182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45979.645082060182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45979.645082060182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45979.645082060182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45979.645082060182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45979.645082060182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45979.645082060182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45979.645082060182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45979.645082060182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45979.645082060182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45979.645082060182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45979.645082060182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45979.645082060182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45979.645082060182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45979.645082060182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45979.645082060182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ref="G201:G264" ca="1" si="3">IFERROR(NOW()-F201,"")</f>
        <v>45979.645082060182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45979.645082060182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45979.645082060182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45979.645082060182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45979.645082060182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45979.645082060182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45979.645082060182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45979.645082060182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45979.645082060182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45979.645082060182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45979.645082060182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45979.645082060182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45979.645082060182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45979.645082060182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45979.645082060182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45979.645082060182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45979.645082060182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45979.645082060182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45979.645082060182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45979.645082060182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45979.645082060182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45979.645082060182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45979.645082060182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45979.645082060182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45979.645082060182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45979.645082060182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45979.645082060182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45979.645082060182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45979.645082060182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45979.645082060182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45979.645082060182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45979.645082060182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45979.645082060182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45979.645082060182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45979.645082060182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45979.645082060182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45979.645082060182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45979.645082060182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45979.645082060182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45979.645082060182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45979.645082060182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45979.645082060182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45979.645082060182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45979.645082060182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45979.645082060182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45979.645082060182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45979.645082060182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45979.645082060182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45979.645082060182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45979.645082060182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45979.645082060182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45979.645082060182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45979.645082060182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45979.645082060182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45979.645082060182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45979.645082060182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45979.645082060182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45979.645082060182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45979.645082060182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45979.645082060182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45979.645082060182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45979.645082060182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45979.645082060182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45979.645082060182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ref="G265:G328" ca="1" si="4">IFERROR(NOW()-F265,"")</f>
        <v>45979.645082060182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45979.645082060182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45979.645082060182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45979.645082060182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45979.645082060182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45979.645082060182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45979.645082060182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45979.645082060182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45979.645082060182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45979.645082060182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45979.645082060182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45979.645082060182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45979.645082060182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45979.645082060182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45979.645082060182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45979.645082060182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45979.645082060182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45979.645082060182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45979.645082060182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45979.645082060182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45979.645082060182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45979.645082060182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45979.645082060182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45979.645082060182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45979.645082060182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45979.645082060182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45979.645082060182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45979.645082060182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45979.645082060182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45979.645082060182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45979.645082060182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45979.645082060182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45979.645082060182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45979.645082060182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45979.645082060182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45979.645082060182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45979.645082060182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45979.645082060182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45979.645082060182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45979.645082060182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45979.645082060182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45979.645082060182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45979.645082060182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45979.645082060182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45979.645082060182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45979.645082060182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45979.645082060182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45979.645082060182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45979.645082060182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45979.645082060182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45979.645082060182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45979.645082060182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45979.645082060182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45979.645082060182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45979.645082060182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45979.645082060182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45979.645082060182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45979.645082060182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45979.645082060182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45979.645082060182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45979.645082060182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45979.645082060182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45979.645082060182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45979.645082060182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ref="G329:G392" ca="1" si="5">IFERROR(NOW()-F329,"")</f>
        <v>45979.645082060182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45979.645082060182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45979.645082060182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45979.645082060182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45979.645082060182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45979.645082060182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45979.645082060182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45979.645082060182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45979.645082060182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45979.645082060182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45979.645082060182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45979.645082060182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45979.645082060182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45979.645082060182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45979.645082060182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45979.645082060182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45979.645082060182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45979.645082060182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45979.645082060182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45979.645082060182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45979.645082060182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45979.645082060182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45979.645082060182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45979.645082060182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45979.645082060182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45979.645082060182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45979.645082060182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45979.645082060182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45979.645082060182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45979.645082060182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45979.645082060182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45979.645082060182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45979.645082060182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45979.645082060182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45979.645082060182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45979.645082060182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45979.645082060182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45979.645082060182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45979.645082060182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45979.645082060182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45979.645082060182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45979.645082060182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45979.645082060182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45979.645082060182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45979.645082060182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45979.645082060182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45979.645082060182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45979.645082060182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45979.645082060182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45979.645082060182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45979.645082060182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45979.645082060182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45979.645082060182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45979.645082060182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45979.645082060182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45979.645082060182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45979.645082060182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45979.645082060182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45979.645082060182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45979.645082060182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45979.645082060182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45979.645082060182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45979.645082060182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45979.645082060182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ref="G393:G456" ca="1" si="6">IFERROR(NOW()-F393,"")</f>
        <v>45979.645082060182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45979.645082060182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45979.645082060182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45979.645082060182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45979.645082060182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45979.645082060182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45979.645082060182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45979.645082060182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45979.645082060182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45979.645082060182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45979.645082060182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45979.645082060182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45979.645082060182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45979.645082060182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45979.645082060182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45979.645082060182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45979.645082060182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45979.645082060182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45979.645082060182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45979.645082060182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45979.645082060182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45979.645082060182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45979.645082060182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45979.645082060182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45979.645082060182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45979.645082060182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45979.645082060182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45979.645082060182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45979.645082060182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45979.645082060182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45979.645082060182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45979.645082060182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45979.645082060182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45979.645082060182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45979.645082060182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45979.645082060182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45979.645082060182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45979.645082060182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45979.645082060182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45979.645082060182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45979.645082060182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45979.645082060182</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45979.645082060182</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45979.645082060182</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45979.645082060182</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45979.645082060182</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45979.645082060182</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45979.645082060182</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45979.645082060182</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45979.645082060182</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45979.645082060182</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45979.645082060182</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45979.645082060182</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45979.645082060182</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45979.645082060182</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45979.645082060182</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45979.645082060182</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45979.645082060182</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45979.645082060182</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45979.645082060182</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45979.645082060182</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45979.645082060182</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45979.645082060182</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45979.645082060182</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ref="G457:G502" ca="1" si="7">IFERROR(NOW()-F457,"")</f>
        <v>45979.645082060182</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45979.645082060182</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45979.645082060182</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45979.645082060182</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45979.645082060182</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45979.645082060182</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45979.645082060182</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45979.645082060182</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45979.645082060182</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45979.645082060182</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45979.645082060182</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45979.645082060182</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45979.645082060182</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45979.645082060182</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45979.645082060182</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45979.645082060182</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45979.645082060182</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45979.645082060182</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45979.645082060182</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45979.645082060182</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45979.645082060182</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45979.645082060182</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45979.645082060182</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45979.645082060182</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45979.645082060182</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45979.645082060182</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45979.645082060182</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45979.645082060182</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45979.645082060182</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45979.645082060182</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45979.645082060182</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45979.645082060182</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45979.645082060182</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45979.645082060182</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45979.645082060182</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45979.645082060182</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45979.645082060182</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45979.645082060182</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45979.645082060182</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45979.645082060182</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45979.645082060182</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45979.645082060182</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45979.645082060182</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45979.645082060182</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45979.645082060182</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45979.645082060182</v>
      </c>
      <c r="H502" s="95"/>
      <c r="I502" s="113" t="str">
        <f>IFERROR(VLOOKUP(D502,DB!A:F,6,0),"")</f>
        <v/>
      </c>
      <c r="J502" s="113" t="str">
        <f>IFERROR(VLOOKUP(D502,DB!A:G,7,0),"")</f>
        <v/>
      </c>
      <c r="K502" s="97"/>
      <c r="L502" s="91" t="str">
        <f>IFERROR(VLOOKUP(D502,DB!A:I,9,0),"")</f>
        <v/>
      </c>
    </row>
  </sheetData>
  <dataValidations count="2">
    <dataValidation allowBlank="1" showInputMessage="1" showErrorMessage="1" sqref="E1" xr:uid="{A4F81451-56CC-4543-9497-104C4E44EE4B}"/>
    <dataValidation type="list" allowBlank="1" showInputMessage="1" showErrorMessage="1" sqref="E2:E50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3"/>
  <sheetViews>
    <sheetView workbookViewId="0">
      <selection activeCell="D9" sqref="D9"/>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87.813022569440363</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39100</v>
      </c>
      <c r="F3" s="38">
        <v>45926.188877314817</v>
      </c>
      <c r="G3" s="108">
        <f t="shared" ref="G3" ca="1" si="0">IFERROR(NOW()-F3,"")</f>
        <v>53.456205439812038</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39100</v>
      </c>
      <c r="F4" s="110">
        <v>45948.661111111112</v>
      </c>
      <c r="G4" s="111">
        <f t="shared" ref="G4" ca="1" si="1">IFERROR(NOW()-F4,"")</f>
        <v>30.98397164351627</v>
      </c>
      <c r="H4" s="110">
        <v>45948.661111111112</v>
      </c>
      <c r="I4" s="109" t="str">
        <f>IFERROR(VLOOKUP(D4,DB!A:F,6,0),"")</f>
        <v>SCECO</v>
      </c>
      <c r="J4" s="109" t="str">
        <f>IFERROR(VLOOKUP(D4,DB!A:G,7,0),"")</f>
        <v>Dead</v>
      </c>
      <c r="K4" s="109" t="s">
        <v>39120</v>
      </c>
      <c r="L4" s="109" t="str">
        <f>IFERROR(VLOOKUP(D4,DB!A:I,9,0),"")</f>
        <v>Latis</v>
      </c>
    </row>
    <row r="5" spans="1:13">
      <c r="A5" s="109" t="s">
        <v>39121</v>
      </c>
      <c r="B5" s="109" t="str">
        <f>IFERROR(VLOOKUP(D5,DB!A:K,11,0),"")</f>
        <v>R5</v>
      </c>
      <c r="C5" s="109">
        <v>1</v>
      </c>
      <c r="D5" s="109" t="s">
        <v>33371</v>
      </c>
      <c r="E5" s="109" t="s">
        <v>39021</v>
      </c>
      <c r="F5" s="135">
        <v>45977.514803240738</v>
      </c>
      <c r="G5" s="111">
        <f ca="1">IFERROR(NOW()-F5,"")</f>
        <v>2.1302788194443565</v>
      </c>
      <c r="H5" s="135">
        <v>45977.468807870369</v>
      </c>
      <c r="I5" s="109" t="str">
        <f>IFERROR(VLOOKUP(D5,DB!A:F,6,0),"")</f>
        <v>SCECO</v>
      </c>
      <c r="J5" s="109" t="str">
        <f>IFERROR(VLOOKUP(D5,DB!A:G,7,0),"")</f>
        <v>Weak</v>
      </c>
      <c r="K5" s="109" t="s">
        <v>39122</v>
      </c>
      <c r="L5" s="109" t="str">
        <f>IFERROR(VLOOKUP(D5,DB!A:I,9,0),"")</f>
        <v>Latis</v>
      </c>
    </row>
    <row r="6" spans="1:13">
      <c r="A6" s="109"/>
      <c r="B6" s="109" t="str">
        <f>IFERROR(VLOOKUP(D6,DB!A:K,11,0),"")</f>
        <v/>
      </c>
      <c r="C6" s="109"/>
      <c r="D6"/>
      <c r="E6" s="109"/>
      <c r="F6" s="109"/>
      <c r="G6" s="111">
        <f ca="1">IFERROR(NOW()-F6,"")</f>
        <v>45979.645082060182</v>
      </c>
      <c r="H6" s="109"/>
      <c r="I6" s="109" t="str">
        <f>IFERROR(VLOOKUP(D6,DB!A:F,6,0),"")</f>
        <v/>
      </c>
      <c r="J6" s="109" t="str">
        <f>IFERROR(VLOOKUP(D6,DB!A:G,7,0),"")</f>
        <v/>
      </c>
      <c r="K6" s="109"/>
      <c r="L6" s="109" t="str">
        <f>IFERROR(VLOOKUP(D6,DB!A:I,9,0),"")</f>
        <v/>
      </c>
    </row>
    <row r="7" spans="1:13" ht="30.75">
      <c r="A7" s="109"/>
      <c r="B7" s="109" t="str">
        <f>IFERROR(VLOOKUP(D7,DB!A:K,11,0),"")</f>
        <v/>
      </c>
      <c r="C7" s="109"/>
      <c r="D7" s="109"/>
      <c r="E7" s="109"/>
      <c r="F7" s="109"/>
      <c r="G7" s="111">
        <f ca="1">IFERROR(NOW()-F7,"")</f>
        <v>45979.645082060182</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45979.645082060182</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45979.645082060182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45979.645082060182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45979.645082060182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45979.645082060182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45979.645082060182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45979.645082060182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45979.645082060182</v>
      </c>
      <c r="H15" s="109"/>
      <c r="I15" s="109"/>
      <c r="J15" s="109" t="str">
        <f>IFERROR(VLOOKUP(D15,DB!A:G,7,0),"")</f>
        <v/>
      </c>
      <c r="K15" s="109"/>
      <c r="L15" s="109" t="str">
        <f>IFERROR(VLOOKUP(D15,DB!A:I,9,0),"")</f>
        <v/>
      </c>
    </row>
    <row r="16" spans="1:13">
      <c r="A16" s="109"/>
      <c r="B16" s="109" t="str">
        <f>IFERROR(VLOOKUP(D16,DB!A:K,11,0),"")</f>
        <v/>
      </c>
      <c r="C16" s="109"/>
      <c r="D16" s="109"/>
      <c r="E16" s="109"/>
      <c r="F16" s="109"/>
      <c r="G16" s="111">
        <f ca="1">IFERROR(NOW()-F16,"")</f>
        <v>45979.645082060182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45979.645082060182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45979.645082060182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45979.645082060182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45979.645082060182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45979.645082060182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45979.645082060182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45979.645082060182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45979.645082060182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45979.645082060182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45979.645082060182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45979.645082060182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45979.645082060182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45979.645082060182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45979.645082060182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45979.645082060182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45979.645082060182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45979.645082060182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45979.645082060182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45979.645082060182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45979.645082060182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45979.645082060182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45979.645082060182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45979.645082060182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45979.645082060182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45979.645082060182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45979.645082060182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45979.645082060182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45979.645082060182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45979.645082060182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45979.645082060182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45979.645082060182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45979.645082060182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45979.645082060182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45979.645082060182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45979.645082060182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45979.645082060182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45979.645082060182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45979.645082060182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45979.645082060182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45979.645082060182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45979.645082060182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45979.645082060182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45979.645082060182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45979.645082060182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45979.645082060182</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45979.645082060182</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45979.645082060182</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45979.645082060182</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45979.645082060182</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45979.645082060182</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45979.645082060182</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45979.645082060182</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45979.645082060182</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45979.645082060182</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45979.645082060182</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45979.645082060182</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45979.645082060182</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45979.645082060182</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45979.645082060182</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45979.645082060182</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45979.645082060182</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45979.645082060182</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45979.645082060182</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45979.645082060182</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45979.645082060182</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45979.645082060182</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45979.645082060182</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45979.645082060182</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45979.645082060182</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45979.645082060182</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45979.645082060182</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45979.645082060182</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45979.645082060182</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45979.645082060182</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45979.645082060182</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45979.645082060182</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45979.645082060182</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45979.645082060182</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45979.645082060182</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45979.645082060182</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45979.645082060182</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45979.645082060182</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45979.645082060182</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45979.645082060182</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45979.645082060182</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45979.645082060182</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45979.645082060182</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45979.645082060182</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45979.645082060182</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45979.645082060182</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45979.645082060182</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45979.645082060182</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45979.645082060182</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45979.645082060182</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45979.645082060182</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45979.645082060182</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45979.645082060182</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45979.645082060182</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45979.645082060182</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45979.645082060182</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45979.645082060182</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45979.645082060182</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45979.645082060182</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45979.645082060182</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45979.645082060182</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45979.645082060182</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45979.645082060182</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45979.645082060182</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45979.645082060182</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45979.645082060182</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45979.645082060182</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45979.645082060182</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45979.645082060182</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45979.645082060182</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45979.645082060182</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45979.645082060182</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45979.645082060182</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45979.645082060182</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45979.645082060182</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45979.645082060182</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45979.645082060182</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45979.645082060182</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45979.645082060182</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45979.645082060182</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45979.645082060182</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45979.645082060182</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11">
        <f ca="1">IFERROR(NOW()-F143,"")</f>
        <v>45979.645082060182</v>
      </c>
      <c r="H143" s="109"/>
      <c r="I143" s="109" t="str">
        <f>IFERROR(VLOOKUP(D143,DB!A:F,6,0),"")</f>
        <v/>
      </c>
      <c r="J143" s="109" t="str">
        <f>IFERROR(VLOOKUP(D143,DB!A:G,7,0),"")</f>
        <v/>
      </c>
      <c r="K143" s="109"/>
      <c r="L143" s="109" t="str">
        <f>IFERROR(VLOOKUP(D143,DB!A:I,9,0),"")</f>
        <v/>
      </c>
    </row>
    <row r="144" spans="1:12">
      <c r="A144" s="138"/>
      <c r="B144" s="138" t="str">
        <f>IFERROR(VLOOKUP(D144,DB!A:K,11,0),"")</f>
        <v/>
      </c>
      <c r="C144" s="138"/>
      <c r="D144" s="138"/>
      <c r="E144" s="138"/>
      <c r="F144" s="139"/>
      <c r="G144" s="111">
        <f ca="1">IFERROR(NOW()-F144,"")</f>
        <v>45979.645082060182</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45979.645082060182</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45979.645082060182</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45979.645082060182</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45979.645082060182</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45979.645082060182</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45979.645082060182</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45979.645082060182</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45979.645082060182</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45979.645082060182</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45979.645082060182</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45979.645082060182</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45979.645082060182</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45979.645082060182</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45979.645082060182</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45979.645082060182</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45979.645082060182</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45979.645082060182</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45979.645082060182</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45979.645082060182</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45979.645082060182</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45979.645082060182</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45979.645082060182</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45979.645082060182</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45979.645082060182</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45979.645082060182</v>
      </c>
      <c r="H169" s="139"/>
      <c r="I169" s="138" t="str">
        <f>IFERROR(VLOOKUP(D169,DB!A:F,6,0),"")</f>
        <v/>
      </c>
      <c r="J169" s="138" t="str">
        <f>IFERROR(VLOOKUP(D169,DB!A:G,7,0),"")</f>
        <v/>
      </c>
      <c r="K169" s="138"/>
      <c r="L169" s="138" t="str">
        <f>IFERROR(VLOOKUP(D169,DB!A:I,9,0),"")</f>
        <v/>
      </c>
    </row>
    <row r="170" spans="1:12">
      <c r="A170" s="138"/>
      <c r="B170" s="138" t="str">
        <f>IFERROR(VLOOKUP(D170,DB!A:K,11,0),"")</f>
        <v/>
      </c>
      <c r="C170" s="138"/>
      <c r="D170" s="138"/>
      <c r="E170" s="138"/>
      <c r="F170" s="139"/>
      <c r="G170" s="111">
        <f ca="1">IFERROR(NOW()-F170,"")</f>
        <v>45979.645082060182</v>
      </c>
      <c r="H170" s="139"/>
      <c r="I170" s="138" t="str">
        <f>IFERROR(VLOOKUP(D170,DB!A:F,6,0),"")</f>
        <v/>
      </c>
      <c r="J170" s="138" t="str">
        <f>IFERROR(VLOOKUP(D170,DB!A:G,7,0),"")</f>
        <v/>
      </c>
      <c r="K170" s="138"/>
      <c r="L170" s="138" t="str">
        <f>IFERROR(VLOOKUP(D170,DB!A:I,9,0),"")</f>
        <v/>
      </c>
    </row>
    <row r="171" spans="1:12">
      <c r="A171" s="138"/>
      <c r="B171" s="138" t="str">
        <f>IFERROR(VLOOKUP(D171,DB!A:K,11,0),"")</f>
        <v/>
      </c>
      <c r="C171" s="138"/>
      <c r="D171" s="138"/>
      <c r="E171" s="138"/>
      <c r="F171" s="139"/>
      <c r="G171" s="111">
        <f ca="1">IFERROR(NOW()-F171,"")</f>
        <v>45979.645082060182</v>
      </c>
      <c r="H171" s="139"/>
      <c r="I171" s="138" t="str">
        <f>IFERROR(VLOOKUP(D171,DB!A:F,6,0),"")</f>
        <v/>
      </c>
      <c r="J171" s="138" t="str">
        <f>IFERROR(VLOOKUP(D171,DB!A:G,7,0),"")</f>
        <v/>
      </c>
      <c r="K171" s="138"/>
      <c r="L171" s="138" t="str">
        <f>IFERROR(VLOOKUP(D171,DB!A:I,9,0),"")</f>
        <v/>
      </c>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sheetData>
  <dataValidations count="2">
    <dataValidation allowBlank="1" showInputMessage="1" showErrorMessage="1" sqref="E1" xr:uid="{920C6338-E771-4DAE-8C89-92A9093EA4DE}"/>
    <dataValidation type="list" allowBlank="1" showInputMessage="1" showErrorMessage="1" sqref="E2:E1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78"/>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39123</v>
      </c>
      <c r="B2" s="119" t="str">
        <f>IFERROR(VLOOKUP(D2,DB!A:K,11,0),"")</f>
        <v>R6</v>
      </c>
      <c r="C2" s="120">
        <v>1</v>
      </c>
      <c r="D2" s="119" t="s">
        <v>36923</v>
      </c>
      <c r="E2" s="109" t="s">
        <v>39021</v>
      </c>
      <c r="F2" s="121">
        <v>45979.588356481479</v>
      </c>
      <c r="G2" s="104">
        <f t="shared" ref="G2:G44" ca="1" si="0">IFERROR(NOW()-F2,"-")</f>
        <v>5.6726273149251938E-2</v>
      </c>
      <c r="H2" s="121">
        <v>45979.588356481479</v>
      </c>
      <c r="I2" s="119" t="str">
        <f>IFERROR(VLOOKUP(D2,DB!A:F,6,0),"")</f>
        <v>SCECO</v>
      </c>
      <c r="J2" s="119" t="str">
        <f>IFERROR(VLOOKUP(D2,DB!A:G,7,0),"")</f>
        <v>Vandalized</v>
      </c>
      <c r="K2" s="122" t="s">
        <v>39124</v>
      </c>
      <c r="L2" s="123" t="str">
        <f>IFERROR(VLOOKUP(D2,DB!A:I,9,0),"")</f>
        <v>Latis</v>
      </c>
    </row>
    <row r="3" spans="1:16382" ht="31.5" customHeight="1">
      <c r="A3" s="118" t="s">
        <v>39125</v>
      </c>
      <c r="B3" s="119" t="str">
        <f>IFERROR(VLOOKUP(D3,DB!A:K,11,0),"")</f>
        <v>R6</v>
      </c>
      <c r="C3" s="120">
        <v>1</v>
      </c>
      <c r="D3" s="119" t="s">
        <v>35412</v>
      </c>
      <c r="E3" s="109" t="s">
        <v>39021</v>
      </c>
      <c r="F3" s="121">
        <v>45979.621689814812</v>
      </c>
      <c r="G3" s="104">
        <f t="shared" ca="1" si="0"/>
        <v>2.3392939816403668E-2</v>
      </c>
      <c r="H3" s="121">
        <v>45979.621689814812</v>
      </c>
      <c r="I3" s="119" t="str">
        <f>IFERROR(VLOOKUP(D3,DB!A:F,6,0),"")</f>
        <v>Generator-SG</v>
      </c>
      <c r="J3" s="119" t="str">
        <f>IFERROR(VLOOKUP(D3,DB!A:G,7,0),"")</f>
        <v>Dead</v>
      </c>
      <c r="K3" s="122" t="s">
        <v>39126</v>
      </c>
      <c r="L3" s="123" t="str">
        <f>IFERROR(VLOOKUP(D3,DB!A:I,9,0),"")</f>
        <v>Latis</v>
      </c>
    </row>
    <row r="4" spans="1:16382" ht="31.5" customHeight="1">
      <c r="A4" s="141" t="s">
        <v>39127</v>
      </c>
      <c r="B4" s="119" t="str">
        <f>IFERROR(VLOOKUP(D4,DB!A:K,11,0),"")</f>
        <v>R6</v>
      </c>
      <c r="C4" s="120">
        <v>1</v>
      </c>
      <c r="D4" s="119" t="s">
        <v>34529</v>
      </c>
      <c r="E4" s="109" t="s">
        <v>39021</v>
      </c>
      <c r="F4" s="121">
        <v>45979.624814814815</v>
      </c>
      <c r="G4" s="104">
        <f t="shared" ca="1" si="0"/>
        <v>2.0267939813493285E-2</v>
      </c>
      <c r="H4" s="121">
        <v>45979.624814814815</v>
      </c>
      <c r="I4" s="119" t="str">
        <f>IFERROR(VLOOKUP(D4,DB!A:F,6,0),"")</f>
        <v>Generator-SG</v>
      </c>
      <c r="J4" s="119" t="str">
        <f>IFERROR(VLOOKUP(D4,DB!A:G,7,0),"")</f>
        <v>Dead</v>
      </c>
      <c r="K4" s="122" t="s">
        <v>39128</v>
      </c>
      <c r="L4" s="123" t="str">
        <f>IFERROR(VLOOKUP(D4,DB!A:I,9,0),"")</f>
        <v>Latis</v>
      </c>
    </row>
    <row r="5" spans="1:16382" ht="31.5" customHeight="1">
      <c r="A5" s="118"/>
      <c r="B5" s="119" t="str">
        <f>IFERROR(VLOOKUP(D5,DB!A:K,11,0),"")</f>
        <v/>
      </c>
      <c r="C5" s="120"/>
      <c r="D5" s="119"/>
      <c r="E5" s="109"/>
      <c r="F5" s="121"/>
      <c r="G5" s="104">
        <f t="shared" ca="1" si="0"/>
        <v>45979.645082754629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45979.645082754629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45979.645082754629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45979.645082754629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45979.645082754629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45979.645082754629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45979.645082754629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45979.645082754629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45979.645082754629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45979.645082754629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45979.645082754629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45979.645082754629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45979.645082754629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45979.645082754629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45979.645082754629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45979.645082754629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45979.645082754629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45979.645082754629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45979.645082754629</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45979.645082754629</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45979.645082754629</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45979.645082754629</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45979.645082754629</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45979.645082754629</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45979.645082754629</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45979.645082754629</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45979.645082754629</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45979.645082754629</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45979.645082754629</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45979.645082754629</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45979.645082754629</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45979.645082754629</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45979.645082754629</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45979.645082754629</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45979.645082754629</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45979.645082754629</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45979.645082754629</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45979.645082754629</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45979.645082754629</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45979.645082754629</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ref="G45:G78" ca="1" si="1">IFERROR(NOW()-F45,"-")</f>
        <v>45979.645082754629</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45979.645082754629</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45979.645082754629</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45979.645082754629</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45979.645082754629</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45979.645082754629</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45979.645082754629</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45979.645082754629</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45979.645082754629</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45979.645082754629</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45979.645082754629</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45979.645082754629</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45979.645082754629</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45979.645082754629</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45979.645082754629</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45979.645082754629</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45979.645082754629</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45979.645082754629</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45979.645082754629</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45979.645082754629</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45979.645082754629</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45979.645082754629</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45979.645082754629</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45979.645082754629</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45979.645082754629</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45979.645082754629</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45979.645082754629</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45979.645082754629</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45979.645082754629</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45979.645082754629</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45979.645082754629</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45979.645082754629</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45979.645082754629</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45979.645082754629</v>
      </c>
      <c r="H78" s="121"/>
      <c r="I78" s="119" t="str">
        <f>IFERROR(VLOOKUP(D78,DB!A:F,6,0),"")</f>
        <v/>
      </c>
      <c r="J78" s="119" t="str">
        <f>IFERROR(VLOOKUP(D78,DB!A:G,7,0),"")</f>
        <v/>
      </c>
      <c r="K78" s="122"/>
      <c r="L78" s="123" t="str">
        <f>IFERROR(VLOOKUP(D78,DB!A:I,9,0),"")</f>
        <v/>
      </c>
    </row>
  </sheetData>
  <dataValidations count="2">
    <dataValidation allowBlank="1" showInputMessage="1" showErrorMessage="1" sqref="E1" xr:uid="{9E1BC488-8814-4F8A-8DBE-742B3278AB71}"/>
    <dataValidation type="list" allowBlank="1" showInputMessage="1" showErrorMessage="1" sqref="E2:E7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2025-11-18T12:28:55Z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