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066" documentId="120_S{2AC9BD13-BADA-5192-A53E-5A8FF88502F6}" xr6:coauthVersionLast="47" xr6:coauthVersionMax="47" xr10:uidLastSave="{0CBE607D-3B04-4FFA-AF93-16012706DFEB}"/>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<sst xmlns="http://schemas.openxmlformats.org/spreadsheetml/2006/main" count="180311" uniqueCount="39137">
  <si>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</si>
  <si>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</si>
  <si>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</si>
  <si>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</si>
  <si>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</si>
  <si>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</si>
  <si>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</si>
  <si>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</si>
  <si>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</si>
  <si>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</si>
  <si>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</si>
  <si>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</si>
  <si>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</si>
  <si>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</si>
  <si>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</si>
  <si>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</si>
  <si>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</si>
  <si>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</si>
  <si>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</si>
  <si>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</si>
  <si>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</si>
  <si>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</si>
  <si>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</si>
  <si>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</si>
  <si>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</si>
  <si>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</si>
  <si>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</si>
  <si>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</si>
  <si>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</si>
  <si>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</si>
  <si>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</si>
  <si>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</si>
  <si>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</si>
  <si>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</si>
  <si>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</si>
  <si>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</si>
  <si>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</si>
  <si>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</si>
  <si>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</si>
  <si>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</si>
  <si>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</si>
  <si>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</si>
  <si>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</si>
  <si>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</si>
  <si>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</si>
  <si>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</si>
  <si>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</si>
  <si>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</si>
  <si>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</si>
  <si>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</si>
  <si>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</si>
  <si>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</si>
  <si>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</si>
  <si>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</si>
  <si>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</si>
  <si>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</si>
  <si>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</si>
  <si>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</si>
  <si>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</si>
  <si>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</si>
  <si>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</si>
  <si>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</si>
  <si>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</si>
  <si>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</si>
  <si>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</si>
  <si>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</si>
  <si>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</si>
  <si>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</si>
  <si>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</si>
  <si>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</si>
  <si>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</si>
  <si>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</si>
  <si>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</si>
  <si>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</si>
  <si>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</si>
  <si>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</si>
  <si>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</si>
  <si>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</si>
  <si>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</si>
  <si>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</si>
  <si>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</si>
  <si>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</si>
  <si>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</si>
  <si>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</si>
  <si>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</si>
  <si>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</si>
  <si>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</si>
  <si>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</si>
  <si>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</si>
  <si>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</si>
  <si>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</si>
  <si>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</si>
  <si>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</si>
  <si>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</si>
  <si>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</si>
  <si>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</si>
  <si>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</si>
  <si>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</si>
  <si>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</si>
  <si>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</si>
  <si>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</si>
  <si>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</si>
  <si>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</si>
  <si>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</si>
  <si>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</si>
  <si>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</si>
  <si>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</si>
  <si>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</si>
  <si>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</si>
  <si>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</si>
  <si>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</si>
  <si>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</si>
  <si>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</si>
  <si>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</si>
  <si>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</si>
  <si>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</si>
  <si>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</si>
  <si>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</si>
  <si>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</si>
  <si>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</si>
  <si>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</si>
  <si>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</si>
  <si>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</si>
  <si>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</si>
  <si>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</si>
  <si>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</si>
  <si>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</si>
  <si>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</si>
  <si>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</si>
  <si>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</si>
  <si>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</si>
  <si>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</si>
  <si>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</si>
  <si>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</si>
  <si>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</si>
  <si>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</si>
  <si>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</si>
  <si>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</si>
  <si>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</si>
  <si>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</si>
  <si>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</si>
  <si>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</si>
  <si>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</si>
  <si>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</si>
  <si>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</si>
  <si>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</si>
  <si>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</si>
  <si>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</si>
  <si>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</si>
  <si>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</si>
  <si>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</si>
  <si>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</si>
  <si>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</si>
  <si>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</si>
  <si>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</si>
  <si>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</si>
  <si>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</si>
  <si>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</si>
  <si>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</si>
  <si>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</si>
  <si>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</si>
  <si>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</si>
  <si>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</si>
  <si>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</si>
  <si>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</si>
  <si>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</si>
  <si>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</si>
  <si>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</si>
  <si>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</si>
  <si>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</si>
  <si>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</si>
  <si>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</si>
  <si>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</si>
  <si>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</si>
  <si>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</si>
  <si>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</si>
  <si>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</si>
  <si>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</si>
  <si>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</si>
  <si>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</si>
  <si>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</si>
  <si>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</si>
  <si>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</si>
  <si>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</si>
  <si>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</si>
  <si>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</si>
  <si>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</si>
  <si>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</si>
  <si>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</si>
  <si>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</si>
  <si>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</si>
  <si>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</si>
  <si>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</si>
  <si>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</si>
  <si>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</si>
  <si>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</si>
  <si>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</si>
  <si>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</si>
  <si>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</si>
  <si>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</si>
  <si>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</si>
  <si>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</si>
  <si>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</si>
  <si>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</si>
  <si>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</si>
  <si>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</si>
  <si>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</si>
  <si>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</si>
  <si>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</si>
  <si>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</si>
  <si>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</si>
  <si>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</si>
  <si>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</si>
  <si>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</si>
  <si>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</si>
  <si>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</si>
  <si>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</si>
  <si>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</si>
  <si>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</si>
  <si>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</si>
  <si>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</si>
  <si>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</si>
  <si>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</si>
  <si>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</si>
  <si>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</si>
  <si>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</si>
  <si>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</si>
  <si>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</si>
  <si>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</si>
  <si>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</si>
  <si>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</si>
  <si>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</si>
  <si>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</si>
  <si>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</si>
  <si>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</si>
  <si>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</si>
  <si>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</si>
  <si>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</si>
  <si>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</si>
  <si>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</si>
  <si>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</si>
  <si>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</si>
  <si>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</si>
  <si>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</si>
  <si>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</si>
  <si>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</si>
  <si>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</si>
  <si>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</si>
  <si>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</si>
  <si>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</si>
  <si>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</si>
  <si>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</si>
  <si>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</si>
  <si>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</si>
  <si>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</si>
  <si>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</si>
  <si>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</si>
  <si>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</si>
  <si>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</si>
  <si>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</si>
  <si>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</si>
  <si>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</si>
  <si>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</si>
  <si>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</si>
  <si>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</si>
  <si>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</si>
  <si>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</si>
  <si>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</si>
  <si>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</si>
  <si>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</si>
  <si>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</si>
  <si>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</si>
  <si>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</si>
  <si>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</si>
  <si>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</si>
  <si>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</si>
  <si>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</si>
  <si>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</si>
  <si>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</si>
  <si>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</si>
  <si>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</si>
  <si>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</si>
  <si>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</si>
  <si>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</si>
  <si>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</si>
  <si>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</si>
  <si>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</si>
  <si>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</si>
  <si>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</si>
  <si>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</si>
  <si>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</si>
  <si>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</si>
  <si>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</si>
  <si>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</si>
  <si>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</si>
  <si>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</si>
  <si>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</si>
  <si>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</si>
  <si>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</si>
  <si>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</si>
  <si>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</si>
  <si>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</si>
  <si>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</si>
  <si>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</si>
  <si>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</si>
  <si>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</si>
  <si>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</si>
  <si>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</si>
  <si>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</si>
  <si>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</si>
  <si>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</si>
  <si>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</si>
  <si>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</si>
  <si>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</si>
  <si>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</si>
  <si>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</si>
  <si>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</si>
  <si>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</si>
  <si>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</si>
  <si>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</si>
  <si>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</si>
  <si>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</si>
  <si>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</si>
  <si>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</si>
  <si>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</si>
  <si>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</si>
  <si>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</si>
  <si>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</si>
  <si>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</si>
  <si>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</si>
  <si>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</si>
  <si>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</si>
  <si>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</si>
  <si>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</si>
  <si>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</si>
  <si>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</si>
  <si>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</si>
  <si>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</si>
  <si>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</si>
  <si>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</si>
  <si>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</si>
  <si>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</si>
  <si>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</si>
  <si>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</si>
  <si>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</si>
  <si>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</si>
  <si>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</si>
  <si>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</si>
  <si>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</si>
  <si>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</si>
  <si>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</si>
  <si>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</si>
  <si>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</si>
  <si>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</si>
  <si>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</si>
  <si>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</si>
  <si>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</si>
  <si>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</si>
  <si>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</si>
  <si>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</si>
  <si>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</si>
  <si>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</si>
  <si>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</si>
  <si>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</si>
  <si>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</si>
  <si>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</si>
  <si>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</si>
  <si>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</si>
  <si>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</si>
  <si>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</si>
  <si>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</si>
  <si>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</si>
  <si>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</si>
  <si>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</si>
  <si>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</si>
  <si>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</si>
  <si>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</si>
  <si>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</si>
  <si>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</si>
  <si>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</si>
  <si>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</si>
  <si>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</si>
  <si>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</si>
  <si>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</si>
  <si>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</si>
  <si>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</si>
  <si>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</si>
  <si>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</si>
  <si>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</si>
  <si>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</si>
  <si>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</si>
  <si>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</si>
  <si>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</si>
  <si>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</si>
  <si>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</si>
  <si>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</si>
  <si>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</si>
  <si>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</si>
  <si>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</si>
  <si>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</si>
  <si>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</si>
  <si>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</si>
  <si>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</si>
  <si>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</si>
  <si>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</si>
  <si>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</si>
  <si>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</si>
  <si>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</si>
  <si>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</si>
  <si>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</si>
  <si>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</si>
  <si>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</si>
  <si>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</si>
  <si>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</si>
  <si>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</si>
  <si>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</si>
  <si>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</si>
  <si>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</si>
  <si>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</si>
  <si>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</si>
  <si>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</si>
  <si>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</si>
  <si>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</si>
  <si>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</si>
  <si>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</si>
  <si>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</si>
  <si>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</si>
  <si>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</si>
  <si>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</si>
  <si>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</si>
  <si>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</si>
  <si>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</si>
  <si>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</si>
  <si>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</si>
  <si>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</si>
  <si>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</si>
  <si>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</si>
  <si>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</si>
  <si>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</si>
  <si>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</si>
  <si>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</si>
  <si>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</si>
  <si>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</si>
  <si>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</si>
  <si>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</si>
  <si>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</si>
  <si>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</si>
  <si>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</si>
  <si>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</si>
  <si>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</si>
  <si>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</si>
  <si>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</si>
  <si>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</si>
  <si>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</si>
  <si>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</si>
  <si>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</si>
  <si>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</si>
  <si>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</si>
  <si>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</si>
  <si>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</si>
  <si>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</si>
  <si>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</si>
  <si>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</si>
  <si>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</si>
  <si>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</si>
  <si>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</si>
  <si>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</si>
  <si>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</si>
  <si>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</si>
  <si>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</si>
  <si>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</si>
  <si>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</si>
  <si>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</si>
  <si>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</si>
  <si>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</si>
  <si>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</si>
  <si>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</si>
  <si>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</si>
  <si>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</si>
  <si>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</si>
  <si>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</si>
  <si>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</si>
  <si>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</si>
  <si>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</si>
  <si>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</si>
  <si>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</si>
  <si>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</si>
  <si>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</si>
  <si>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</si>
  <si>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</si>
  <si>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</si>
  <si>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</si>
  <si>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</si>
  <si>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</si>
  <si>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</si>
  <si>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</si>
  <si>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</si>
  <si>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</si>
  <si>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</si>
  <si>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</si>
  <si>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</si>
  <si>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</si>
  <si>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</si>
  <si>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</si>
  <si>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</si>
  <si>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</si>
  <si>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</si>
  <si>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</si>
  <si>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</si>
  <si>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</si>
  <si>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</si>
  <si>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</si>
  <si>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</si>
  <si>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</si>
  <si>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</si>
  <si>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</si>
  <si>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</si>
  <si>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</si>
  <si>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</si>
  <si>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</si>
  <si>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</si>
  <si>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</si>
  <si>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</si>
  <si>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</si>
  <si>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</si>
  <si>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</si>
  <si>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</si>
  <si>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</si>
  <si>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</si>
  <si>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</si>
  <si>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</si>
  <si>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</si>
  <si>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</si>
  <si>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</si>
  <si>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</si>
  <si>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</si>
  <si>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</si>
  <si>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</si>
  <si>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</si>
  <si>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</si>
  <si>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</si>
  <si>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</si>
  <si>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</si>
  <si>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</si>
  <si>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</si>
  <si>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</si>
  <si>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</si>
  <si>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</si>
  <si>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</si>
  <si>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</si>
  <si>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</si>
  <si>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</si>
  <si>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</si>
  <si>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</si>
  <si>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</si>
  <si>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</si>
  <si>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</si>
  <si>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</si>
  <si>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</si>
  <si>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</si>
  <si>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</si>
  <si>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</si>
  <si>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</si>
  <si>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</si>
  <si>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</si>
  <si>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</si>
  <si>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</si>
  <si>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</si>
  <si>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</si>
  <si>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</si>
  <si>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</si>
  <si>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</si>
  <si>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</si>
  <si>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</si>
  <si>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</si>
  <si>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</si>
  <si>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</si>
  <si>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</si>
  <si>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</si>
  <si>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</si>
  <si>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</si>
  <si>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</si>
  <si>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</si>
  <si>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</si>
  <si>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</si>
  <si>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</si>
  <si>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</si>
  <si>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</si>
  <si>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</si>
  <si>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</si>
  <si>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</si>
  <si>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</si>
  <si>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</si>
  <si>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</si>
  <si>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</si>
  <si>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</si>
  <si>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</si>
  <si>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</si>
  <si>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</si>
  <si>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</si>
  <si>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</si>
  <si>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</si>
  <si>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</si>
  <si>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</si>
  <si>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</si>
  <si>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</si>
  <si>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</si>
  <si>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</si>
  <si>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</si>
  <si>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</si>
  <si>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</si>
  <si>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</si>
  <si>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</si>
  <si>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</si>
  <si>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</si>
  <si>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</si>
  <si>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</si>
  <si>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</si>
  <si>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</si>
  <si>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</si>
  <si>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</si>
  <si>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</si>
  <si>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</si>
  <si>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</si>
  <si>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</si>
  <si>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</si>
  <si>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</si>
  <si>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</si>
  <si>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</si>
  <si>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</si>
  <si>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</si>
  <si>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</si>
  <si>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</si>
  <si>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</si>
  <si>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</si>
  <si>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</si>
  <si>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</si>
  <si>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</si>
  <si>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</si>
  <si>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</si>
  <si>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</si>
  <si>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</si>
  <si>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</si>
  <si>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</si>
  <si>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</si>
  <si>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</si>
  <si>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</si>
  <si>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</si>
  <si>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</si>
  <si>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</si>
  <si>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</si>
  <si>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</si>
  <si>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</si>
  <si>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</si>
  <si>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</si>
  <si>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</si>
  <si>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</si>
  <si>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</si>
  <si>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</si>
  <si>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</si>
  <si>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</si>
  <si>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</si>
  <si>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</si>
  <si>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</si>
  <si>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</si>
  <si>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</si>
  <si>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</si>
  <si>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</si>
  <si>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</si>
  <si>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</si>
  <si>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</si>
  <si>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</si>
  <si>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</si>
  <si>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</si>
  <si>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</si>
  <si>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</si>
  <si>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</si>
  <si>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</si>
  <si>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</si>
  <si>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</si>
  <si>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</si>
  <si>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</si>
  <si>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</si>
  <si>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</si>
  <si>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</si>
  <si>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</si>
  <si>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</si>
  <si>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</si>
  <si>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</si>
  <si>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</si>
  <si>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</si>
  <si>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</si>
  <si>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</si>
  <si>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</si>
  <si>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</si>
  <si>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</si>
  <si>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</si>
  <si>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</si>
  <si>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</si>
  <si>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</si>
  <si>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</si>
  <si>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</si>
  <si>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</si>
  <si>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</si>
  <si>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</si>
  <si>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</si>
  <si>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</si>
  <si>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</si>
  <si>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</si>
  <si>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</si>
  <si>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</si>
  <si>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</si>
  <si>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</si>
  <si>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</si>
  <si>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</si>
  <si>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</si>
  <si>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</si>
  <si>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</si>
  <si>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</si>
  <si>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</si>
  <si>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</si>
  <si>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</si>
  <si>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</si>
  <si>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</si>
  <si>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</si>
  <si>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</si>
  <si>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</si>
  <si>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</si>
  <si>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</si>
  <si>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</si>
  <si>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</si>
  <si>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</si>
  <si>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</si>
  <si>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</si>
  <si>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</si>
  <si>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</si>
  <si>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</si>
  <si>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</si>
  <si>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</si>
  <si>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</si>
  <si>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</si>
  <si>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</si>
  <si>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</si>
  <si>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</si>
  <si>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</si>
  <si>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</si>
  <si>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</si>
  <si>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</si>
  <si>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</si>
  <si>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</si>
  <si>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</si>
  <si>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</si>
  <si>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</si>
  <si>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</si>
  <si>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</si>
  <si>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</si>
  <si>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</si>
  <si>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</si>
  <si>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</si>
  <si>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</si>
  <si>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</si>
  <si>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</si>
  <si>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</si>
  <si>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</si>
  <si>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</si>
  <si>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</si>
  <si>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</si>
  <si>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</si>
  <si>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</si>
  <si>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</si>
  <si>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</si>
  <si>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</si>
  <si>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</si>
  <si>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</si>
  <si>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</si>
  <si>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</si>
  <si>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</si>
  <si>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</si>
  <si>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</si>
  <si>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</si>
  <si>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</si>
  <si>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</si>
  <si>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</si>
  <si>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</si>
  <si>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</si>
  <si>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</si>
  <si>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</si>
  <si>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</si>
  <si>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</si>
  <si>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</si>
  <si>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</si>
  <si>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</si>
  <si>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</si>
  <si>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</si>
  <si>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</si>
  <si>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</si>
  <si>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</si>
  <si>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</si>
  <si>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</si>
  <si>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</si>
  <si>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</si>
  <si>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</si>
  <si>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</si>
  <si>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</si>
  <si>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</si>
  <si>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</si>
  <si>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</si>
  <si>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</si>
  <si>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</si>
  <si>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</si>
  <si>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</si>
  <si>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</si>
  <si>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</si>
  <si>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</si>
  <si>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</si>
  <si>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</si>
  <si>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</si>
  <si>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</si>
  <si>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</si>
  <si>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</si>
  <si>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</si>
  <si>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</si>
  <si>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</si>
  <si>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</si>
  <si>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</si>
  <si>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</si>
  <si>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</si>
  <si>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</si>
  <si>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</si>
  <si>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</si>
  <si>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</si>
  <si>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</si>
  <si>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</si>
  <si>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</si>
  <si>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</si>
  <si>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</si>
  <si>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</si>
  <si>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</si>
  <si>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</si>
  <si>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</si>
  <si>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</si>
  <si>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</si>
  <si>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</si>
  <si>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</si>
  <si>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</si>
  <si>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</si>
  <si>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</si>
  <si>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</si>
  <si>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</si>
  <si>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</si>
  <si>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</si>
  <si>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</si>
  <si>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</si>
  <si>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</si>
  <si>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</si>
  <si>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</si>
  <si>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</si>
  <si>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</si>
  <si>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</si>
  <si>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</si>
  <si>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</si>
  <si>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</si>
  <si>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</si>
  <si>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</si>
  <si>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</si>
  <si>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</si>
  <si>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</si>
  <si>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</si>
  <si>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</si>
  <si>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</si>
  <si>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</si>
  <si>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</si>
  <si>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</si>
  <si>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</si>
  <si>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</si>
  <si>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</si>
  <si>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</si>
  <si>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</si>
  <si>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</si>
  <si>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</si>
  <si>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</si>
  <si>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</si>
  <si>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</si>
  <si>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</si>
  <si>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</si>
  <si>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</si>
  <si>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</si>
  <si>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</si>
  <si>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</si>
  <si>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</si>
  <si>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</si>
  <si>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</si>
  <si>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</si>
  <si>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</si>
  <si>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</si>
  <si>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</si>
  <si>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</si>
  <si>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</si>
  <si>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</si>
  <si>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</si>
  <si>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</si>
  <si>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</si>
  <si>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</si>
  <si>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</si>
  <si>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</si>
  <si>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</si>
  <si>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</si>
  <si>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</si>
  <si>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</si>
  <si>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</si>
  <si>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</si>
  <si>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</si>
  <si>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</si>
  <si>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</si>
  <si>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</si>
  <si>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</si>
  <si>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</si>
  <si>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</si>
  <si>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</si>
  <si>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</si>
  <si>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</si>
  <si>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</si>
  <si>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</si>
  <si>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</si>
  <si>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</si>
  <si>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</si>
  <si>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</si>
  <si>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</si>
  <si>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</si>
  <si>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</si>
  <si>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</si>
  <si>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</si>
  <si>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</si>
  <si>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</si>
  <si>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</si>
  <si>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</si>
  <si>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</si>
  <si>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</si>
  <si>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</si>
  <si>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</si>
  <si>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</si>
  <si>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</si>
  <si>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</si>
  <si>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</si>
  <si>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</si>
  <si>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</si>
  <si>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</si>
  <si>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</si>
  <si>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</si>
  <si>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</si>
  <si>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</si>
  <si>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</si>
  <si>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</si>
  <si>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</si>
  <si>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</si>
  <si>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</si>
  <si>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</si>
  <si>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</si>
  <si>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</si>
  <si>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</si>
  <si>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</si>
  <si>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</si>
  <si>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</si>
  <si>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</si>
  <si>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</si>
  <si>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</si>
  <si>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</si>
  <si>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</si>
  <si>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</si>
  <si>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</si>
  <si>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</si>
  <si>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</si>
  <si>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</si>
  <si>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</si>
  <si>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</si>
  <si>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</si>
  <si>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</si>
  <si>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</si>
  <si>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</si>
  <si>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</si>
  <si>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</si>
  <si>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</si>
  <si>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</si>
  <si>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</si>
  <si>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</si>
  <si>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</si>
  <si>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</si>
  <si>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</si>
  <si>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</si>
  <si>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</si>
  <si>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</si>
  <si>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</si>
  <si>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</si>
  <si>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</si>
  <si>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</si>
  <si>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</si>
  <si>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</si>
  <si>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</si>
  <si>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</si>
  <si>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</si>
  <si>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</si>
  <si>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</si>
  <si>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</si>
  <si>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</si>
  <si>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</si>
  <si>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</si>
  <si>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</si>
  <si>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</si>
  <si>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</si>
  <si>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</si>
  <si>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</si>
  <si>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</si>
  <si>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</si>
  <si>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</si>
  <si>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</si>
  <si>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</si>
  <si>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</si>
  <si>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</si>
  <si>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</si>
  <si>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</si>
  <si>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</si>
  <si>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</si>
  <si>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</si>
  <si>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</si>
  <si>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</si>
  <si>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</si>
  <si>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</si>
  <si>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</si>
  <si>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</si>
  <si>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</si>
  <si>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</si>
  <si>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</si>
  <si>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</si>
  <si>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</si>
  <si>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</si>
  <si>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</si>
  <si>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</si>
  <si>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</si>
  <si>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</si>
  <si>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</si>
  <si>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</si>
  <si>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</si>
  <si>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</si>
  <si>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</si>
  <si>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</si>
  <si>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</si>
  <si>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</si>
  <si>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</si>
  <si>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</si>
  <si>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</si>
  <si>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</si>
  <si>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</si>
  <si>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</si>
  <si>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</si>
  <si>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</si>
  <si>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</si>
  <si>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</si>
  <si>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</si>
  <si>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</si>
  <si>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</si>
  <si>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</si>
  <si>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</si>
  <si>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</si>
  <si>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</si>
  <si>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</si>
  <si>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</si>
  <si>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</si>
  <si>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</si>
  <si>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</si>
  <si>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</si>
  <si>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</si>
  <si>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</si>
  <si>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</si>
  <si>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</si>
  <si>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</si>
  <si>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</si>
  <si>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</si>
  <si>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</si>
  <si>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</si>
  <si>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</si>
  <si>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</si>
  <si>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</si>
  <si>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</si>
  <si>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</si>
  <si>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</si>
  <si>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</si>
  <si>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</si>
  <si>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</si>
  <si>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</si>
  <si>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</si>
  <si>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</si>
  <si>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</si>
  <si>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</si>
  <si>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</si>
  <si>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</si>
  <si>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</si>
  <si>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</si>
  <si>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</si>
  <si>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</si>
  <si>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</si>
  <si>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</si>
  <si>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</si>
  <si>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</si>
  <si>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</si>
  <si>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</si>
  <si>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</si>
  <si>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</si>
  <si>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</si>
  <si>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</si>
  <si>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</si>
  <si>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</si>
  <si>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</si>
  <si>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</si>
  <si>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</si>
  <si>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</si>
  <si>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</si>
  <si>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</si>
  <si>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</si>
  <si>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</si>
  <si>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</si>
  <si>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</si>
  <si>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</si>
  <si>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</si>
  <si>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</si>
  <si>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</si>
  <si>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</si>
  <si>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</si>
  <si>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</si>
  <si>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</si>
  <si>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</si>
  <si>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</si>
  <si>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</si>
  <si>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</si>
  <si>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</si>
  <si>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</si>
  <si>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</si>
  <si>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</si>
  <si>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</si>
  <si>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</si>
  <si>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</si>
  <si>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</si>
  <si>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</si>
  <si>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</si>
  <si>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</si>
  <si>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</si>
  <si>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</si>
  <si>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</si>
  <si>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</si>
  <si>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</si>
  <si>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</si>
  <si>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</si>
  <si>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</si>
  <si>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</si>
  <si>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</si>
  <si>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</si>
  <si>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</si>
  <si>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</si>
  <si>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</si>
  <si>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</si>
  <si>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</si>
  <si>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</si>
  <si>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</si>
  <si>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</si>
  <si>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</si>
  <si>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</si>
  <si>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</si>
  <si>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</si>
  <si>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</si>
  <si>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</si>
  <si>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</si>
  <si>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</si>
  <si>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</si>
  <si>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</si>
  <si>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</si>
  <si>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</si>
  <si>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</si>
  <si>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</si>
  <si>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</si>
  <si>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</si>
  <si>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</si>
  <si>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</si>
  <si>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</si>
  <si>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</si>
  <si>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</si>
  <si>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</si>
  <si>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</si>
  <si>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</si>
  <si>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</si>
  <si>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</si>
  <si>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</si>
  <si>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</si>
  <si>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</si>
  <si>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</si>
  <si>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</si>
  <si>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</si>
  <si>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</si>
  <si>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</si>
  <si>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</si>
  <si>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</si>
  <si>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</si>
  <si>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</si>
  <si>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</si>
  <si>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</si>
  <si>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</si>
  <si>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</si>
  <si>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</si>
  <si>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</si>
  <si>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</si>
  <si>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</si>
  <si>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</si>
  <si>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</si>
  <si>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</si>
  <si>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</si>
  <si>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</si>
  <si>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</si>
  <si>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</si>
  <si>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</si>
  <si>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</si>
  <si>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</si>
  <si>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</si>
  <si>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</si>
  <si>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</si>
  <si>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</si>
  <si>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</si>
  <si>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</si>
  <si>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</si>
  <si>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</si>
  <si>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</si>
  <si>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</si>
  <si>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</si>
  <si>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</si>
  <si>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</si>
  <si>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</si>
  <si>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</si>
  <si>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</si>
  <si>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</si>
  <si>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</si>
  <si>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</si>
  <si>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</si>
  <si>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</si>
  <si>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</si>
  <si>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</si>
  <si>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</si>
  <si>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</si>
  <si>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</si>
  <si>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</si>
  <si>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</si>
  <si>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</si>
  <si>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</si>
  <si>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</si>
  <si>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</si>
  <si>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</si>
  <si>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</si>
  <si>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</si>
  <si>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</si>
  <si>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</si>
  <si>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</si>
  <si>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</si>
  <si>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</si>
  <si>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</si>
  <si>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</si>
  <si>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</si>
  <si>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</si>
  <si>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</si>
  <si>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</si>
  <si>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</si>
  <si>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</si>
  <si>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</si>
  <si>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</si>
  <si>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</si>
  <si>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</si>
  <si>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</si>
  <si>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</si>
  <si>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</si>
  <si>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</si>
  <si>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</si>
  <si>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</si>
  <si>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</si>
  <si>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</si>
  <si>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</si>
  <si>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</si>
  <si>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</si>
  <si>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</si>
  <si>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</si>
  <si>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</si>
  <si>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</si>
  <si>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</si>
  <si>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</si>
  <si>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</si>
  <si>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</si>
  <si>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</si>
  <si>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</si>
  <si>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</si>
  <si>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</si>
  <si>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</si>
  <si>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</si>
  <si>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</si>
  <si>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</si>
  <si>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</si>
  <si>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</si>
  <si>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</si>
  <si>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</si>
  <si>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</si>
  <si>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</si>
  <si>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</si>
  <si>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</si>
  <si>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</si>
  <si>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</si>
  <si>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</si>
  <si>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</si>
  <si>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</si>
  <si>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</si>
  <si>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</si>
  <si>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</si>
  <si>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</si>
  <si>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</si>
  <si>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</si>
  <si>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</si>
  <si>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</si>
  <si>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</si>
  <si>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</si>
  <si>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</si>
  <si>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</si>
  <si>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</si>
  <si>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</si>
  <si>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</si>
  <si>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</si>
  <si>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</si>
  <si>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</si>
  <si>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</si>
  <si>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</si>
  <si>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</si>
  <si>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</si>
  <si>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</si>
  <si>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</si>
  <si>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</si>
  <si>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</si>
  <si>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</si>
  <si>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</si>
  <si>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</si>
  <si>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</si>
  <si>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</si>
  <si>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</si>
  <si>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</si>
  <si>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</si>
  <si>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</si>
  <si>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</si>
  <si>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</si>
  <si>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</si>
  <si>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</si>
  <si>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</si>
  <si>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</si>
  <si>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</si>
  <si>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</si>
  <si>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</si>
  <si>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</si>
  <si>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</si>
  <si>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</si>
  <si>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</si>
  <si>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</si>
  <si>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</si>
  <si>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</si>
  <si>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</si>
  <si>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</si>
  <si>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</si>
  <si>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</si>
  <si>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</si>
  <si>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</si>
  <si>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</si>
  <si>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</si>
  <si>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</si>
  <si>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</si>
  <si>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</si>
  <si>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</si>
  <si>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</si>
  <si>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</si>
  <si>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</si>
  <si>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</si>
  <si>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</si>
  <si>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</si>
  <si>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</si>
  <si>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</si>
  <si>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</si>
  <si>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</si>
  <si>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</si>
  <si>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</si>
  <si>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</si>
  <si>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</si>
  <si>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</si>
  <si>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</si>
  <si>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</si>
  <si>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</si>
  <si>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</si>
  <si>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</si>
  <si>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</si>
  <si>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</si>
  <si>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</si>
  <si>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</si>
  <si>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</si>
  <si>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</si>
  <si>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</si>
  <si>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</si>
  <si>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</si>
  <si>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</si>
  <si>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</si>
  <si>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</si>
  <si>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</si>
  <si>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</si>
  <si>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</si>
  <si>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</si>
  <si>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</si>
  <si>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</si>
  <si>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</si>
  <si>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</si>
  <si>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</si>
  <si>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</si>
  <si>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</si>
  <si>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</si>
  <si>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</si>
  <si>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</si>
  <si>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</si>
  <si>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</si>
  <si>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</si>
  <si>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</si>
  <si>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</si>
  <si>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</si>
  <si>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</si>
  <si>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</si>
  <si>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</si>
  <si>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</si>
  <si>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</si>
  <si>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</si>
  <si>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</si>
  <si>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</si>
  <si>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</si>
  <si>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</si>
  <si>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</si>
  <si>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</si>
  <si>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</si>
  <si>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</si>
  <si>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</si>
  <si>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</si>
  <si>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</si>
  <si>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</si>
  <si>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</si>
  <si>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</si>
  <si>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</si>
  <si>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</si>
  <si>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</si>
  <si>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</si>
  <si>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</si>
  <si>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</si>
  <si>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</si>
  <si>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</si>
  <si>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</si>
  <si>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</si>
  <si>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</si>
  <si>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</si>
  <si>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</si>
  <si>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</si>
  <si>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</si>
  <si>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</si>
  <si>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</si>
  <si>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</si>
  <si>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</si>
  <si>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</si>
  <si>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</si>
  <si>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</si>
  <si>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</si>
  <si>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</si>
  <si>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</si>
  <si>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</si>
  <si>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</si>
  <si>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</si>
  <si>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</si>
  <si>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</si>
  <si>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</si>
  <si>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</si>
  <si>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</si>
  <si>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</si>
  <si>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</si>
  <si>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</si>
  <si>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</si>
  <si>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</si>
  <si>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</si>
  <si>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</si>
  <si>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</si>
  <si>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</si>
  <si>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</si>
  <si>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</si>
  <si>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</si>
  <si>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</si>
  <si>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</si>
  <si>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</si>
  <si>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</si>
  <si>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</si>
  <si>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</si>
  <si>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</si>
  <si>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</si>
  <si>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</si>
  <si>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</si>
  <si>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</si>
  <si>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</si>
  <si>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</si>
  <si>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</si>
  <si>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</si>
  <si>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</si>
  <si>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</si>
  <si>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</si>
  <si>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</si>
  <si>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</si>
  <si>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</si>
  <si>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</si>
  <si>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</si>
  <si>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</si>
  <si>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</si>
  <si>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</si>
  <si>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</si>
  <si>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</si>
  <si>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</si>
  <si>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</si>
  <si>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</si>
  <si>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</si>
  <si>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</si>
  <si>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</si>
  <si>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</si>
  <si>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</si>
  <si>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</si>
  <si>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</si>
  <si>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</si>
  <si>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</si>
  <si>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</si>
  <si>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</si>
  <si>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</si>
  <si>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</si>
  <si>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</si>
  <si>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</si>
  <si>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</si>
  <si>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</si>
  <si>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</si>
  <si>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</si>
  <si>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</si>
  <si>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</si>
  <si>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</si>
  <si>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</si>
  <si>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</si>
  <si>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</si>
  <si>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</si>
  <si>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</si>
  <si>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</si>
  <si>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</si>
  <si>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</si>
  <si>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</si>
  <si>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</si>
  <si>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</si>
  <si>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</si>
  <si>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</si>
  <si>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</si>
  <si>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</si>
  <si>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</si>
  <si>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</si>
  <si>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</si>
  <si>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</si>
  <si>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</si>
  <si>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</si>
  <si>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</si>
  <si>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</si>
  <si>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</si>
  <si>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</si>
  <si>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</si>
  <si>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</si>
  <si>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</si>
  <si>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</si>
  <si>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</si>
  <si>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</si>
  <si>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</si>
  <si>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</si>
  <si>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</si>
  <si>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</si>
  <si>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</si>
  <si>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</si>
  <si>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</si>
  <si>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</si>
  <si>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</si>
  <si>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</si>
  <si>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</si>
  <si>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</si>
  <si>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</si>
  <si>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</si>
  <si>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</si>
  <si>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</si>
  <si>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</si>
  <si>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</si>
  <si>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</si>
  <si>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</si>
  <si>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</si>
  <si>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</si>
  <si>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</si>
  <si>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</si>
  <si>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</si>
  <si>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</si>
  <si>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</si>
  <si>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</si>
  <si>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</si>
  <si>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</si>
  <si>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</si>
  <si>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</si>
  <si>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</si>
  <si>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</si>
  <si>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</si>
  <si>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</si>
  <si>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</si>
  <si>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</si>
  <si>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</si>
  <si>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</si>
  <si>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</si>
  <si>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</si>
  <si>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</si>
  <si>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</si>
  <si>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</si>
  <si>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</si>
  <si>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</si>
  <si>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</si>
  <si>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</si>
  <si>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</si>
  <si>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</si>
  <si>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</si>
  <si>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</si>
  <si>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</si>
  <si>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</si>
  <si>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</si>
  <si>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</si>
  <si>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</si>
  <si>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</si>
  <si>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</si>
  <si>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</si>
  <si>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</si>
  <si>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</si>
  <si>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</si>
  <si>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</si>
  <si>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</si>
  <si>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</si>
  <si>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</si>
  <si>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</si>
  <si>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</si>
  <si>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</si>
  <si>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</si>
  <si>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</si>
  <si>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</si>
  <si>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</si>
  <si>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</si>
  <si>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</si>
  <si>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</si>
  <si>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</si>
  <si>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</si>
  <si>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</si>
  <si>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</si>
  <si>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</si>
  <si>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</si>
  <si>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</si>
  <si>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</si>
  <si>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</si>
  <si>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</si>
  <si>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</si>
  <si>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</si>
  <si>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</si>
  <si>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</si>
  <si>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</si>
  <si>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</si>
  <si>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</si>
  <si>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</si>
  <si>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</si>
  <si>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</si>
  <si>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</si>
  <si>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</si>
  <si>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</si>
  <si>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</si>
  <si>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</si>
  <si>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</si>
  <si>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</si>
  <si>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</si>
  <si>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</si>
  <si>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</si>
  <si>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</si>
  <si>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</si>
  <si>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</si>
  <si>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</si>
  <si>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</si>
  <si>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</si>
  <si>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</si>
  <si>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</si>
  <si>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</si>
  <si>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</si>
  <si>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</si>
  <si>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</si>
  <si>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</si>
  <si>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</si>
  <si>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</si>
  <si>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</si>
  <si>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</si>
  <si>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</si>
  <si>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</si>
  <si>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</si>
  <si>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</si>
  <si>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</si>
  <si>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</si>
  <si>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</si>
  <si>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</si>
  <si>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</si>
  <si>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</si>
  <si>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</si>
  <si>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</si>
  <si>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</si>
  <si>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</si>
  <si>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</si>
  <si>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</si>
  <si>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</si>
  <si>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</si>
  <si>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</si>
  <si>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</si>
  <si>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</si>
  <si>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</si>
  <si>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</si>
  <si>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</si>
  <si>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</si>
  <si>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</si>
  <si>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</si>
  <si>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</si>
  <si>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</si>
  <si>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</si>
  <si>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</si>
  <si>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</si>
  <si>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</si>
  <si>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</si>
  <si>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</si>
  <si>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</si>
  <si>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</si>
  <si>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</si>
  <si>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</si>
  <si>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</si>
  <si>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</si>
  <si>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</si>
  <si>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</si>
  <si>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</si>
  <si>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</si>
  <si>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</si>
  <si>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</si>
  <si>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</si>
  <si>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</si>
  <si>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</si>
  <si>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</si>
  <si>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</si>
  <si>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</si>
  <si>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</si>
  <si>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</si>
  <si>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</si>
  <si>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</si>
  <si>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</si>
  <si>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</si>
  <si>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</si>
  <si>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</si>
  <si>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</si>
  <si>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</si>
  <si>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</si>
  <si>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</si>
  <si>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</si>
  <si>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</si>
  <si>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</si>
  <si>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</si>
  <si>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</si>
  <si>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</si>
  <si>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</si>
  <si>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</si>
  <si>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</si>
  <si>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</si>
  <si>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</si>
  <si>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</si>
  <si>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</si>
  <si>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</si>
  <si>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</si>
  <si>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</si>
  <si>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</si>
  <si>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</si>
  <si>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</si>
  <si>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</si>
  <si>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</si>
  <si>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</si>
  <si>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</si>
  <si>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</si>
  <si>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</si>
  <si>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</si>
  <si>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</si>
  <si>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</si>
  <si>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</si>
  <si>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</si>
  <si>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</si>
  <si>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</si>
  <si>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</si>
  <si>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</si>
  <si>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</si>
  <si>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</si>
  <si>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</si>
  <si>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</si>
  <si>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</si>
  <si>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</si>
  <si>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</si>
  <si>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</si>
  <si>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</si>
  <si>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</si>
  <si>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</si>
  <si>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</si>
  <si>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</si>
  <si>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</si>
  <si>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</si>
  <si>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</si>
  <si>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</si>
  <si>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</si>
  <si>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</si>
  <si>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</si>
  <si>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</si>
  <si>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</si>
  <si>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</si>
  <si>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</si>
  <si>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</si>
  <si>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</si>
  <si>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</si>
  <si>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</si>
  <si>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</si>
  <si>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</si>
  <si>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</si>
  <si>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</si>
  <si>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</si>
  <si>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</si>
  <si>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</si>
  <si>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</si>
  <si>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</si>
  <si>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</si>
  <si>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</si>
  <si>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</si>
  <si>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</si>
  <si>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</si>
  <si>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</si>
  <si>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</si>
  <si>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</si>
  <si>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</si>
  <si>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</si>
  <si>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</si>
  <si>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</si>
  <si>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</si>
  <si>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</si>
  <si>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</si>
  <si>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</si>
  <si>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</si>
  <si>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</si>
  <si>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</si>
  <si>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</si>
  <si>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</si>
  <si>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</si>
  <si>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</si>
  <si>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</si>
  <si>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</si>
  <si>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</si>
  <si>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</si>
  <si>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</si>
  <si>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</si>
  <si>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</si>
  <si>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</si>
  <si>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</si>
  <si>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</si>
  <si>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</si>
  <si>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</si>
  <si>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</si>
  <si>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</si>
  <si>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</si>
  <si>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</si>
  <si>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</si>
  <si>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</si>
  <si>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</si>
  <si>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</si>
  <si>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</si>
  <si>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</si>
  <si>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</si>
  <si>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</si>
  <si>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</si>
  <si>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</si>
  <si>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</si>
  <si>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</si>
  <si>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</si>
  <si>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</si>
  <si>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</si>
  <si>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</si>
  <si>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</si>
  <si>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</si>
  <si>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</si>
  <si>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</si>
  <si>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</si>
  <si>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</si>
  <si>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</si>
  <si>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</si>
  <si>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</si>
  <si>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</si>
  <si>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</si>
  <si>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</si>
  <si>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</si>
  <si>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</si>
  <si>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</si>
  <si>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</si>
  <si>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</si>
  <si>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</si>
  <si>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</si>
  <si>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</si>
  <si>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</si>
  <si>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</si>
  <si>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</si>
  <si>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</si>
  <si>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</si>
  <si>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</si>
  <si>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</si>
  <si>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</si>
  <si>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</si>
  <si>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</si>
  <si>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</si>
  <si>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</si>
  <si>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</si>
  <si>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</si>
  <si>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</si>
  <si>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</si>
  <si>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</si>
  <si>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</si>
  <si>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</si>
  <si>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</si>
  <si>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</si>
  <si>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</si>
  <si>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</si>
  <si>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</si>
  <si>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</si>
  <si>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</si>
  <si>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</si>
  <si>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</si>
  <si>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</si>
  <si>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</si>
  <si>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</si>
  <si>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</si>
  <si>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</si>
  <si>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</si>
  <si>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</si>
  <si>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</si>
  <si>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</si>
  <si>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</si>
  <si>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</si>
  <si>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</si>
  <si>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</si>
  <si>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</si>
  <si>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</si>
  <si>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</si>
  <si>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</si>
  <si>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</si>
  <si>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</si>
  <si>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</si>
  <si>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</si>
  <si>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</si>
  <si>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</si>
  <si>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</si>
  <si>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</si>
  <si>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</si>
  <si>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</si>
  <si>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</si>
  <si>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</si>
  <si>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</si>
  <si>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</si>
  <si>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</si>
  <si>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</si>
  <si>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</si>
  <si>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</si>
  <si>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</si>
  <si>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</si>
  <si>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</si>
  <si>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</si>
  <si>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</si>
  <si>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</si>
  <si>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</si>
  <si>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</si>
  <si>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</si>
  <si>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</si>
  <si>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</si>
  <si>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</si>
  <si>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</si>
  <si>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</si>
  <si>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</si>
  <si>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</si>
  <si>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</si>
  <si>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</si>
  <si>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</si>
  <si>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</si>
  <si>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</si>
  <si>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</si>
  <si>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</si>
  <si>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</si>
  <si>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</si>
  <si>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</si>
  <si>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</si>
  <si>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</si>
  <si>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</si>
  <si>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</si>
  <si>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</si>
  <si>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</si>
  <si>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</si>
  <si>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</si>
  <si>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</si>
  <si>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</si>
  <si>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</si>
  <si>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</si>
  <si>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</si>
  <si>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</si>
  <si>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</si>
  <si>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</si>
  <si>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</si>
  <si>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</si>
  <si>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</si>
  <si>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</si>
  <si>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</si>
  <si>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</si>
  <si>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</si>
  <si>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</si>
  <si>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</si>
  <si>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</si>
  <si>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</si>
  <si>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</si>
  <si>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</si>
  <si>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</si>
  <si>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</si>
  <si>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</si>
  <si>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</si>
  <si>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</si>
  <si>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</si>
  <si>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</si>
  <si>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</si>
  <si>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</si>
  <si>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</si>
  <si>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</si>
  <si>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</si>
  <si>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</si>
  <si>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</si>
  <si>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</si>
  <si>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</si>
  <si>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</si>
  <si>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</si>
  <si>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</si>
  <si>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</si>
  <si>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</si>
  <si>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</si>
  <si>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</si>
  <si>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</si>
  <si>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</si>
  <si>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</si>
  <si>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</si>
  <si>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</si>
  <si>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</si>
  <si>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</si>
  <si>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</si>
  <si>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</si>
  <si>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</si>
  <si>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</si>
  <si>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</si>
  <si>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</si>
  <si>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</si>
  <si>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</si>
  <si>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</si>
  <si>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</si>
  <si>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</si>
  <si>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</si>
  <si>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</si>
  <si>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</si>
  <si>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</si>
  <si>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</si>
  <si>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</si>
  <si>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</si>
  <si>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</si>
  <si>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</si>
  <si>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</si>
  <si>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</si>
  <si>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</si>
  <si>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</si>
  <si>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</si>
  <si>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</si>
  <si>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</si>
  <si>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</si>
  <si>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</si>
  <si>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</si>
  <si>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</si>
  <si>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</si>
  <si>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</si>
  <si>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</si>
  <si>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</si>
  <si>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</si>
  <si>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</si>
  <si>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</si>
  <si>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</si>
  <si>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</si>
  <si>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</si>
  <si>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</si>
  <si>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</si>
  <si>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</si>
  <si>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</si>
  <si>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</si>
  <si>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</si>
  <si>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</si>
  <si>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</si>
  <si>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</si>
  <si>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</si>
  <si>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</si>
  <si>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</si>
  <si>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</si>
  <si>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</si>
  <si>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</si>
  <si>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</si>
  <si>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</si>
  <si>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</si>
  <si>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</si>
  <si>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</si>
  <si>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</si>
  <si>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</si>
  <si>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</si>
  <si>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</si>
  <si>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</si>
  <si>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</si>
  <si>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</si>
  <si>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</si>
  <si>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</si>
  <si>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</si>
  <si>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</si>
  <si>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</si>
  <si>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</si>
  <si>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</si>
  <si>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</si>
  <si>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</si>
  <si>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</si>
  <si>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</si>
  <si>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</si>
  <si>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</si>
  <si>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</si>
  <si>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</si>
  <si>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</si>
  <si>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</si>
  <si>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</si>
  <si>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</si>
  <si>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</si>
  <si>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</si>
  <si>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</si>
  <si>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</si>
  <si>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</si>
  <si>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</si>
  <si>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</si>
  <si>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</si>
  <si>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</si>
  <si>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</si>
  <si>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</si>
  <si>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</si>
  <si>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</si>
  <si>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</si>
  <si>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</si>
  <si>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</si>
  <si>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</si>
  <si>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</si>
  <si>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</si>
  <si>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</si>
  <si>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</si>
  <si>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</si>
  <si>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</si>
  <si>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</si>
  <si>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</si>
  <si>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</si>
  <si>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</si>
  <si>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</si>
  <si>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</si>
  <si>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</si>
  <si>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</si>
  <si>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</si>
  <si>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</si>
  <si>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</si>
  <si>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</si>
  <si>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</si>
  <si>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</si>
  <si>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</si>
  <si>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</si>
  <si>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</si>
  <si>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</si>
  <si>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</si>
  <si>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</si>
  <si>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</si>
  <si>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</si>
  <si>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</si>
  <si>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</si>
  <si>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</si>
  <si>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</si>
  <si>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</si>
  <si>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</si>
  <si>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</si>
  <si>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</si>
  <si>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</si>
  <si>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</si>
  <si>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</si>
  <si>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</si>
  <si>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</si>
  <si>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</si>
  <si>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</si>
  <si>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</si>
  <si>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</si>
  <si>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</si>
  <si>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</si>
  <si>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</si>
  <si>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</si>
  <si>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</si>
  <si>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</si>
  <si>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</si>
  <si>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</si>
  <si>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</si>
  <si>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</si>
  <si>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</si>
  <si>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</si>
  <si>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</si>
  <si>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</si>
  <si>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</si>
  <si>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</si>
  <si>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</si>
  <si>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</si>
  <si>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</si>
  <si>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</si>
  <si>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</si>
  <si>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</si>
  <si>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</si>
  <si>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</si>
  <si>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</si>
  <si>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</si>
  <si>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</si>
  <si>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</si>
  <si>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</si>
  <si>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</si>
  <si>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</si>
  <si>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</si>
  <si>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</si>
  <si>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</si>
  <si>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</si>
  <si>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</si>
  <si>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</si>
  <si>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</si>
  <si>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</si>
  <si>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</si>
  <si>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</si>
  <si>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</si>
  <si>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</si>
  <si>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</si>
  <si>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</si>
  <si>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</si>
  <si>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</si>
  <si>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</si>
  <si>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</si>
  <si>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</si>
  <si>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</si>
  <si>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</si>
  <si>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</si>
  <si>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</si>
  <si>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</si>
  <si>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</si>
  <si>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</si>
  <si>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</si>
  <si>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</si>
  <si>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</si>
  <si>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</si>
  <si>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</si>
  <si>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</si>
  <si>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</si>
  <si>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</si>
  <si>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</si>
  <si>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</si>
  <si>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</si>
  <si>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</si>
  <si>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</si>
  <si>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</si>
  <si>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</si>
  <si>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</si>
  <si>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</si>
  <si>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</si>
  <si>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</si>
  <si>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</si>
  <si>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</si>
  <si>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</si>
  <si>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</si>
  <si>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</si>
  <si>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</si>
  <si>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</si>
  <si>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</si>
  <si>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</si>
  <si>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</si>
  <si>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</si>
  <si>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</si>
  <si>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</si>
  <si>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</si>
  <si>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</si>
  <si>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</si>
  <si>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</si>
  <si>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</si>
  <si>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</si>
  <si>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</si>
  <si>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</si>
  <si>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</si>
  <si>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</si>
  <si>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</si>
  <si>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</si>
  <si>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</si>
  <si>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</si>
  <si>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</si>
  <si>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</si>
  <si>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</si>
  <si>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</si>
  <si>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</si>
  <si>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</si>
  <si>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</si>
  <si>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</si>
  <si>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</si>
  <si>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</si>
  <si>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</si>
  <si>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</si>
  <si>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</si>
  <si>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</si>
  <si>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</si>
  <si>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</si>
  <si>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</si>
  <si>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</si>
  <si>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</si>
  <si>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</si>
  <si>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</si>
  <si>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</si>
  <si>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</si>
  <si>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</si>
  <si>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</si>
  <si>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</si>
  <si>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</si>
  <si>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</si>
  <si>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</si>
  <si>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</si>
  <si>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</si>
  <si>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</si>
  <si>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</si>
  <si>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</si>
  <si>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</si>
  <si>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</si>
  <si>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</si>
  <si>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</si>
  <si>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</si>
  <si>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</si>
  <si>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</si>
  <si>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</si>
  <si>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</si>
  <si>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</si>
  <si>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</si>
  <si>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</si>
  <si>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</si>
  <si>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</si>
  <si>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</si>
  <si>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</si>
  <si>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</si>
  <si>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</si>
  <si>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</si>
  <si>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</si>
  <si>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</si>
  <si>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</si>
  <si>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</si>
  <si>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</si>
  <si>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</si>
  <si>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</si>
  <si>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</si>
  <si>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</si>
  <si>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</si>
  <si>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</si>
  <si>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</si>
  <si>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</si>
  <si>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</si>
  <si>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</si>
  <si>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</si>
  <si>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</si>
  <si>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</si>
  <si>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</si>
  <si>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</si>
  <si>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</si>
  <si>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</si>
  <si>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</si>
  <si>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</si>
  <si>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</si>
  <si>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</si>
  <si>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</si>
  <si>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</si>
  <si>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</si>
  <si>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</si>
  <si>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</si>
  <si>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</si>
  <si>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</si>
  <si>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</si>
  <si>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</si>
  <si>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</si>
  <si>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</si>
  <si>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</si>
  <si>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</si>
  <si>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</si>
  <si>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</si>
  <si>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</si>
  <si>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</si>
  <si>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</si>
  <si>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</si>
  <si>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</si>
  <si>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</si>
  <si>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</si>
  <si>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</si>
  <si>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</si>
  <si>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</si>
  <si>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</si>
  <si>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</si>
  <si>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</si>
  <si>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</si>
  <si>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</si>
  <si>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</si>
  <si>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</si>
  <si>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</si>
  <si>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</si>
  <si>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</si>
  <si>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</si>
  <si>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</si>
  <si>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</si>
  <si>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</si>
  <si>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</si>
  <si>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</si>
  <si>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</si>
  <si>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</si>
  <si>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</si>
  <si>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</si>
  <si>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</si>
  <si>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</si>
  <si>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</si>
  <si>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</si>
  <si>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</si>
  <si>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</si>
  <si>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</si>
  <si>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</si>
  <si>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</si>
  <si>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</si>
  <si>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</si>
  <si>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</si>
  <si>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</si>
  <si>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</si>
  <si>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</si>
  <si>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</si>
  <si>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</si>
  <si>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</si>
  <si>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</si>
  <si>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</si>
  <si>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</si>
  <si>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</si>
  <si>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</si>
  <si>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</si>
  <si>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</si>
  <si>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</si>
  <si>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</si>
  <si>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</si>
  <si>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</si>
  <si>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</si>
  <si>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</si>
  <si>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</si>
  <si>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</si>
  <si>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</si>
  <si>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</si>
  <si>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</si>
  <si>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</si>
  <si>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</si>
  <si>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</si>
  <si>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</si>
  <si>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</si>
  <si>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</si>
  <si>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</si>
  <si>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</si>
  <si>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</si>
  <si>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</si>
  <si>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</si>
  <si>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</si>
  <si>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</si>
  <si>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</si>
  <si>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</si>
  <si>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</si>
  <si>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</si>
  <si>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</si>
  <si>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</si>
  <si>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</si>
  <si>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</si>
  <si>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</si>
  <si>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</si>
  <si>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</si>
  <si>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</si>
  <si>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</si>
  <si>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</si>
  <si>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</si>
  <si>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</si>
  <si>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</si>
  <si>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</si>
  <si>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</si>
  <si>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</si>
  <si>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</si>
  <si>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</si>
  <si>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</si>
  <si>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</si>
  <si>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</si>
  <si>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</si>
  <si>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</si>
  <si>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</si>
  <si>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</si>
  <si>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</si>
  <si>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</si>
  <si>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</si>
  <si>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</si>
  <si>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</si>
  <si>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</si>
  <si>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</si>
  <si>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</si>
  <si>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</si>
  <si>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</si>
  <si>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</si>
  <si>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</si>
  <si>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</si>
  <si>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</si>
  <si>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</si>
  <si>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</si>
  <si>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</si>
  <si>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</si>
  <si>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</si>
  <si>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</si>
  <si>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</si>
  <si>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</si>
  <si>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</si>
  <si>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</si>
  <si>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</si>
  <si>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</si>
  <si>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</si>
  <si>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</si>
  <si>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</si>
  <si>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</si>
  <si>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</si>
  <si>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</si>
  <si>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</si>
  <si>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</si>
  <si>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</si>
  <si>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</si>
  <si>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</si>
  <si>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</si>
  <si>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</si>
  <si>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</si>
  <si>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</si>
  <si>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</si>
  <si>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</si>
  <si>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</si>
  <si>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</si>
  <si>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</si>
  <si>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</si>
  <si>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</si>
  <si>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</si>
  <si>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</si>
  <si>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</si>
  <si>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</si>
  <si>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</si>
  <si>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</si>
  <si>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</si>
  <si>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</si>
  <si>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</si>
  <si>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</si>
  <si>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</si>
  <si>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</si>
  <si>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</si>
  <si>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</si>
  <si>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</si>
  <si>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</si>
  <si>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</si>
  <si>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</si>
  <si>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</si>
  <si>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</si>
  <si>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</si>
  <si>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</si>
  <si>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</si>
  <si>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</si>
  <si>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</si>
  <si>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</si>
  <si>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</si>
  <si>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</si>
  <si>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</si>
  <si>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</si>
  <si>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</si>
  <si>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</si>
  <si>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</si>
  <si>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</si>
  <si>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</si>
  <si>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</si>
  <si>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</si>
  <si>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</si>
  <si>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</si>
  <si>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</si>
  <si>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</si>
  <si>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</si>
  <si>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</si>
  <si>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</si>
  <si>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</si>
  <si>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</si>
  <si>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</si>
  <si>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</si>
  <si>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</si>
  <si>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</si>
  <si>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</si>
  <si>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</si>
  <si>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</si>
  <si>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</si>
  <si>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</si>
  <si>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</si>
  <si>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</si>
  <si>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</si>
  <si>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</si>
  <si>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</si>
  <si>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</si>
  <si>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</si>
  <si>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</si>
  <si>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</si>
  <si>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</si>
  <si>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</si>
  <si>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</si>
  <si>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</si>
  <si>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</si>
  <si>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</si>
  <si>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</si>
  <si>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</si>
  <si>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</si>
  <si>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</si>
  <si>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</si>
  <si>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</si>
  <si>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</si>
  <si>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</si>
  <si>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</si>
  <si>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</si>
  <si>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</si>
  <si>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</si>
  <si>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</si>
  <si>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</si>
  <si>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</si>
  <si>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</si>
  <si>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</si>
  <si>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</si>
  <si>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</si>
  <si>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</si>
  <si>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</si>
  <si>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</si>
  <si>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</si>
  <si>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</si>
  <si>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</si>
  <si>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</si>
  <si>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</si>
  <si>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</si>
  <si>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</si>
  <si>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</si>
  <si>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</si>
  <si>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</si>
  <si>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</si>
  <si>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</si>
  <si>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</si>
  <si>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</si>
  <si>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</si>
  <si>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</si>
  <si>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</si>
  <si>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</si>
  <si>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</si>
  <si>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</si>
  <si>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</si>
  <si>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</si>
  <si>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</si>
  <si>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</si>
  <si>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</si>
  <si>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</si>
  <si>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</si>
  <si>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</si>
  <si>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</si>
  <si>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</si>
  <si>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</si>
  <si>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</si>
  <si>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</si>
  <si>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</si>
  <si>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</si>
  <si>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</si>
  <si>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</si>
  <si>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</si>
  <si>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</si>
  <si>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</si>
  <si>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</si>
  <si>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</si>
  <si>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</si>
  <si>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</si>
  <si>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</si>
  <si>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</si>
  <si>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</si>
  <si>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</si>
  <si>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</si>
  <si>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</si>
  <si>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</si>
  <si>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</si>
  <si>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</si>
  <si>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</si>
  <si>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</si>
  <si>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</si>
  <si>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</si>
  <si>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</si>
  <si>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</si>
  <si>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</si>
  <si>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</si>
  <si>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</si>
  <si>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</si>
  <si>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</si>
  <si>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</si>
  <si>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</si>
  <si>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</si>
  <si>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</si>
  <si>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</si>
  <si>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</si>
  <si>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</si>
  <si>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</si>
  <si>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</si>
  <si>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</si>
  <si>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</si>
  <si>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</si>
  <si>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</si>
  <si>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</si>
  <si>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</si>
  <si>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</si>
  <si>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</si>
  <si>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</si>
  <si>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</si>
  <si>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</si>
  <si>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</si>
  <si>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</si>
  <si>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</si>
  <si>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</si>
  <si>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</si>
  <si>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</si>
  <si>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</si>
  <si>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</si>
  <si>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</si>
  <si>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</si>
  <si>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</si>
  <si>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</si>
  <si>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</si>
  <si>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</si>
  <si>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</si>
  <si>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</si>
  <si>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</si>
  <si>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</si>
  <si>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</si>
  <si>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</si>
  <si>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</si>
  <si>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</si>
  <si>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</si>
  <si>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</si>
  <si>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</si>
  <si>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</si>
  <si>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</si>
  <si>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</si>
  <si>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</si>
  <si>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</si>
  <si>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</si>
  <si>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</si>
  <si>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</si>
  <si>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</si>
  <si>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</si>
  <si>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</si>
  <si>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</si>
  <si>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</si>
  <si>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</si>
  <si>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</si>
  <si>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</si>
  <si>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</si>
  <si>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</si>
  <si>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</si>
  <si>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</si>
  <si>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</si>
  <si>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</si>
  <si>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</si>
  <si>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</si>
  <si>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</si>
  <si>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</si>
  <si>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</si>
  <si>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</si>
  <si>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</si>
  <si>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</si>
  <si>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</si>
  <si>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</si>
  <si>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</si>
  <si>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</si>
  <si>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</si>
  <si>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</si>
  <si>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</si>
  <si>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</si>
  <si>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</si>
  <si>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</si>
  <si>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</si>
  <si>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</si>
  <si>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</si>
  <si>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</si>
  <si>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</si>
  <si>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</si>
  <si>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</si>
  <si>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</si>
  <si>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</si>
  <si>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</si>
  <si>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</si>
  <si>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</si>
  <si>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</si>
  <si>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</si>
  <si>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</si>
  <si>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</si>
  <si>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</si>
  <si>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</si>
  <si>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</si>
  <si>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</si>
  <si>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</si>
  <si>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</si>
  <si>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</si>
  <si>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</si>
  <si>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</si>
  <si>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</si>
  <si>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</si>
  <si>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</si>
  <si>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</si>
  <si>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</si>
  <si>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</si>
  <si>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</si>
  <si>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</si>
  <si>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</si>
  <si>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</si>
  <si>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</si>
  <si>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</si>
  <si>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</si>
  <si>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</si>
  <si>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</si>
  <si>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</si>
  <si>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</si>
  <si>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</si>
  <si>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</si>
  <si>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</si>
  <si>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</si>
  <si>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</si>
  <si>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</si>
  <si>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</si>
  <si>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</si>
  <si>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</si>
  <si>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</si>
  <si>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</si>
  <si>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</si>
  <si>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</si>
  <si>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</si>
  <si>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</si>
  <si>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</si>
  <si>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</si>
  <si>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</si>
  <si>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</si>
  <si>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</si>
  <si>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</si>
  <si>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</si>
  <si>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</si>
  <si>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</si>
  <si>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</si>
  <si>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</si>
  <si>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</si>
  <si>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</si>
  <si>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</si>
  <si>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</si>
  <si>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</si>
  <si>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</si>
  <si>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</si>
  <si>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</si>
  <si>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</si>
  <si>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</si>
  <si>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</si>
  <si>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</si>
  <si>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</si>
  <si>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</si>
  <si>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</si>
  <si>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</si>
  <si>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</si>
  <si>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</si>
  <si>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</si>
  <si>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</si>
  <si>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</si>
  <si>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</si>
  <si>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</si>
  <si>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</si>
  <si>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</si>
  <si>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</si>
  <si>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</si>
  <si>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</si>
  <si>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</si>
  <si>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</si>
  <si>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</si>
  <si>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</si>
  <si>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</si>
  <si>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</si>
  <si>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</si>
  <si>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</si>
  <si>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</si>
  <si>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</si>
  <si>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</si>
  <si>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</si>
  <si>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</si>
  <si>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</si>
  <si>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</si>
  <si>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</si>
  <si>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</si>
  <si>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</si>
  <si>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</si>
  <si>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</si>
  <si>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</si>
  <si>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</si>
  <si>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</si>
  <si>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</si>
  <si>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</si>
  <si>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</si>
  <si>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</si>
  <si>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</si>
  <si>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</si>
  <si>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</si>
  <si>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</si>
  <si>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</si>
  <si>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</si>
  <si>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</si>
  <si>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</si>
  <si>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</si>
  <si>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</si>
  <si>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</si>
  <si>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</si>
  <si>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</si>
  <si>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</si>
  <si>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</si>
  <si>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</si>
  <si>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</si>
  <si>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</si>
  <si>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</si>
  <si>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</si>
  <si>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</si>
  <si>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</si>
  <si>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</si>
  <si>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</si>
  <si>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</si>
  <si>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</si>
  <si>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</si>
  <si>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</si>
  <si>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</si>
  <si>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</si>
  <si>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</si>
  <si>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</si>
  <si>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</si>
  <si>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</si>
  <si>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</si>
  <si>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</si>
  <si>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</si>
  <si>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</si>
  <si>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</si>
  <si>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</si>
  <si>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</si>
  <si>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</si>
  <si>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</si>
  <si>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</si>
  <si>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</si>
  <si>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</si>
  <si>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</si>
  <si>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</si>
  <si>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</si>
  <si>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</si>
  <si>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</si>
  <si>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</si>
  <si>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</si>
  <si>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</si>
  <si>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</si>
  <si>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</si>
  <si>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</si>
  <si>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</si>
  <si>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</si>
  <si>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</si>
  <si>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</si>
  <si>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</si>
  <si>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</si>
  <si>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</si>
  <si>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</si>
  <si>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</si>
  <si>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</si>
  <si>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</si>
  <si>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</si>
  <si>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</si>
  <si>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</si>
  <si>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</si>
  <si>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</si>
  <si>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</si>
  <si>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</si>
  <si>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</si>
  <si>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</si>
  <si>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</si>
  <si>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</si>
  <si>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</si>
  <si>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</si>
  <si>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</si>
  <si>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</si>
  <si>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</si>
  <si>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</si>
  <si>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</si>
  <si>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</si>
  <si>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</si>
  <si>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</si>
  <si>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</si>
  <si>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</si>
  <si>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</si>
  <si>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</si>
  <si>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</si>
  <si>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</si>
  <si>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</si>
  <si>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</si>
  <si>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</si>
  <si>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</si>
  <si>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</si>
  <si>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</si>
  <si>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</si>
  <si>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</si>
  <si>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</si>
  <si>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</si>
  <si>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</si>
  <si>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</si>
  <si>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</si>
  <si>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</si>
  <si>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</si>
  <si>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</si>
  <si>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</si>
  <si>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</si>
  <si>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</si>
  <si>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</si>
  <si>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</si>
  <si>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</si>
  <si>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</si>
  <si>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</si>
  <si>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</si>
  <si>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</si>
  <si>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</si>
  <si>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</si>
  <si>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</si>
  <si>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</si>
  <si>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</si>
  <si>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</si>
  <si>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</si>
  <si>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</si>
  <si>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</si>
  <si>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</si>
  <si>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</si>
  <si>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</si>
  <si>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</si>
  <si>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</si>
  <si>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</si>
  <si>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</si>
  <si>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</si>
  <si>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</si>
  <si>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</si>
  <si>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</si>
  <si>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</si>
  <si>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</si>
  <si>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</si>
  <si>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</si>
  <si>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</si>
  <si>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</si>
  <si>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</si>
  <si>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</si>
  <si>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</si>
  <si>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</si>
  <si>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</si>
  <si>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</si>
  <si>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</si>
  <si>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</si>
  <si>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</si>
  <si>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</si>
  <si>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</si>
  <si>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</si>
  <si>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</si>
  <si>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</si>
  <si>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</si>
  <si>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</si>
  <si>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</si>
  <si>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</si>
  <si>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</si>
  <si>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</si>
  <si>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</si>
  <si>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</si>
  <si>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</si>
  <si>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</si>
  <si>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</si>
  <si>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</si>
  <si>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</si>
  <si>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</si>
  <si>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</si>
  <si>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</si>
  <si>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</si>
  <si>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</si>
  <si>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</si>
  <si>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</si>
  <si>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</si>
  <si>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</si>
  <si>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</si>
  <si>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</si>
  <si>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</si>
  <si>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</si>
  <si>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</si>
  <si>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</si>
  <si>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</si>
  <si>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</si>
  <si>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</si>
  <si>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</si>
  <si>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</si>
  <si>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</si>
  <si>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</si>
  <si>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</si>
  <si>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</si>
  <si>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</si>
  <si>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</si>
  <si>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</si>
  <si>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</si>
  <si>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</si>
  <si>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</si>
  <si>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</si>
  <si>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</si>
  <si>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</si>
  <si>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</si>
  <si>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</si>
  <si>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</si>
  <si>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</si>
  <si>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</si>
  <si>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</si>
  <si>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</si>
  <si>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</si>
  <si>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</si>
  <si>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</si>
  <si>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</si>
  <si>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</si>
  <si>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</si>
  <si>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</si>
  <si>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</si>
  <si>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</si>
  <si>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</si>
  <si>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</si>
  <si>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</si>
  <si>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</si>
  <si>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</si>
  <si>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</si>
  <si>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</si>
  <si>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</si>
  <si>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</si>
  <si>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</si>
  <si>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</si>
  <si>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</si>
  <si>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</si>
  <si>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</si>
  <si>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</si>
  <si>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</si>
  <si>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</si>
  <si>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</si>
  <si>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</si>
  <si>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</si>
  <si>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</si>
  <si>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</si>
  <si>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</si>
  <si>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</si>
  <si>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</si>
  <si>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</si>
  <si>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</si>
  <si>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</si>
  <si>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</si>
  <si>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</si>
  <si>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</si>
  <si>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</si>
  <si>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</si>
  <si>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</si>
  <si>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</si>
  <si>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</si>
  <si>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</si>
  <si>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</si>
  <si>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</si>
  <si>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</si>
  <si>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</si>
  <si>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</si>
  <si>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</si>
  <si>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</si>
  <si>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</si>
  <si>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</si>
  <si>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</si>
  <si>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</si>
  <si>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</si>
  <si>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</si>
  <si>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</si>
  <si>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</si>
  <si>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</si>
  <si>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</si>
  <si>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</si>
  <si>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</si>
  <si>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</si>
  <si>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</si>
  <si>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</si>
  <si>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</si>
  <si>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</si>
  <si>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</si>
  <si>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</si>
  <si>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</si>
  <si>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</si>
  <si>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</si>
  <si>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</si>
  <si>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</si>
  <si>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</si>
  <si>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</si>
  <si>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</si>
  <si>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</si>
  <si>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</si>
  <si>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</si>
  <si>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</si>
  <si>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</si>
  <si>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</si>
  <si>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</si>
  <si>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</si>
  <si>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</si>
  <si>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</si>
  <si>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</si>
  <si>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</si>
  <si>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</si>
  <si>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</si>
  <si>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</si>
  <si>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</si>
  <si>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</si>
  <si>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</si>
  <si>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</si>
  <si>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</si>
  <si>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</si>
  <si>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</si>
  <si>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</si>
  <si>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</si>
  <si>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</si>
  <si>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</si>
  <si>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</si>
  <si>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</si>
  <si>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</si>
  <si>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</si>
  <si>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</si>
  <si>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</si>
  <si>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</si>
  <si>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</si>
  <si>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</si>
  <si>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</si>
  <si>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</si>
  <si>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</si>
  <si>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</si>
  <si>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</si>
  <si>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</si>
  <si>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</si>
  <si>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</si>
  <si>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</si>
  <si>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</si>
  <si>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</si>
  <si>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</si>
  <si>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</si>
  <si>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</si>
  <si>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</si>
  <si>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</si>
  <si>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</si>
  <si>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</si>
  <si>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</si>
  <si>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</si>
  <si>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</si>
  <si>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</si>
  <si>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</si>
  <si>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</si>
  <si>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</si>
  <si>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</si>
  <si>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</si>
  <si>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</si>
  <si>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</si>
  <si>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</si>
  <si>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</si>
  <si>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</si>
  <si>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</si>
  <si>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</si>
  <si>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</si>
  <si>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</si>
  <si>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</si>
  <si>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</si>
  <si>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</si>
  <si>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</si>
  <si>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</si>
  <si>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</si>
  <si>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</si>
  <si>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</si>
  <si>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</si>
  <si>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</si>
  <si>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</si>
  <si>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</si>
  <si>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</si>
  <si>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</si>
  <si>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</si>
  <si>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</si>
  <si>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</si>
  <si>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</si>
  <si>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</si>
  <si>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</si>
  <si>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</si>
  <si>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</si>
  <si>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</si>
  <si>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</si>
  <si>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</si>
  <si>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</si>
  <si>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</si>
  <si>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</si>
  <si>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</si>
  <si>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</si>
  <si>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</si>
  <si>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</si>
  <si>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</si>
  <si>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</si>
  <si>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</si>
  <si>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</si>
  <si>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</si>
  <si>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</si>
  <si>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</si>
  <si>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</si>
  <si>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</si>
  <si>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</si>
  <si>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</si>
  <si>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</si>
  <si>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</si>
  <si>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</si>
  <si>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</si>
  <si>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</si>
  <si>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</si>
  <si>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</si>
  <si>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</si>
  <si>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</si>
  <si>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</si>
  <si>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</si>
  <si>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</si>
  <si>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</si>
  <si>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</si>
  <si>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</si>
  <si>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</si>
  <si>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</si>
  <si>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</si>
  <si>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</si>
  <si>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</si>
  <si>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</si>
  <si>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</si>
  <si>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</si>
  <si>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</si>
  <si>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</si>
  <si>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</si>
  <si>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</si>
  <si>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</si>
  <si>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</si>
  <si>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</si>
  <si>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</si>
  <si>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</si>
  <si>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</si>
  <si>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</si>
  <si>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</si>
  <si>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</si>
  <si>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</si>
  <si>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</si>
  <si>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</si>
  <si>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</si>
  <si>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</si>
  <si>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</si>
  <si>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</si>
  <si>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</si>
  <si>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</si>
  <si>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</si>
  <si>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</si>
  <si>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</si>
  <si>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</si>
  <si>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</si>
  <si>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</si>
  <si>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</si>
  <si>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</si>
  <si>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</si>
  <si>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</si>
  <si>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</si>
  <si>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</si>
  <si>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</si>
  <si>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</si>
  <si>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</si>
  <si>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</si>
  <si>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</si>
  <si>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</si>
  <si>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</si>
  <si>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</si>
  <si>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</si>
  <si>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</si>
  <si>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</si>
  <si>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</si>
  <si>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</si>
  <si>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</si>
  <si>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</si>
  <si>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</si>
  <si>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</si>
  <si>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</si>
  <si>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</si>
  <si>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</si>
  <si>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</si>
  <si>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</si>
  <si>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</si>
  <si>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</si>
  <si>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</si>
  <si>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</si>
  <si>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</si>
  <si>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</si>
  <si>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</si>
  <si>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</si>
  <si>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</si>
  <si>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</si>
  <si>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</si>
  <si>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</si>
  <si>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</si>
  <si>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</si>
  <si>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</si>
  <si>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</si>
  <si>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</si>
  <si>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</si>
  <si>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</si>
  <si>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</si>
  <si>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</si>
  <si>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</si>
  <si>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</si>
  <si>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</si>
  <si>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</si>
  <si>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</si>
  <si>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</si>
  <si>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</si>
  <si>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</si>
  <si>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</si>
  <si>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</si>
  <si>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</si>
  <si>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</si>
  <si>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</si>
  <si>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</si>
  <si>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</si>
  <si>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</si>
  <si>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</si>
  <si>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</si>
  <si>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</si>
  <si>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</si>
  <si>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</si>
  <si>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</si>
  <si>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</si>
  <si>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</si>
  <si>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</si>
  <si>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</si>
  <si>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</si>
  <si>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</si>
  <si>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</si>
  <si>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</si>
  <si>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</si>
  <si>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</si>
  <si>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</si>
  <si>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</si>
  <si>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</si>
  <si>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</si>
  <si>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</si>
  <si>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</si>
  <si>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</si>
  <si>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</si>
  <si>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</si>
  <si>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</si>
  <si>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</si>
  <si>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</si>
  <si>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</si>
  <si>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</si>
  <si>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</si>
  <si>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</si>
  <si>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</si>
  <si>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</si>
  <si>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</si>
  <si>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</si>
  <si>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</si>
  <si>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</si>
  <si>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</si>
  <si>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</si>
  <si>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</si>
  <si>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</si>
  <si>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</si>
  <si>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</si>
  <si>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</si>
  <si>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</si>
  <si>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</si>
  <si>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</si>
  <si>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</si>
  <si>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</si>
  <si>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</si>
  <si>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</si>
  <si>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</si>
  <si>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</si>
  <si>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</si>
  <si>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</si>
  <si>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</si>
  <si>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</si>
  <si>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</si>
  <si>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</si>
  <si>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</si>
  <si>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</si>
  <si>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</si>
  <si>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</si>
  <si>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</si>
  <si>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</si>
  <si>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</si>
  <si>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</si>
  <si>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</si>
  <si>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</si>
  <si>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</si>
  <si>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</si>
  <si>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</si>
  <si>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</si>
  <si>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</si>
  <si>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</si>
  <si>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</si>
  <si>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</si>
  <si>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</si>
  <si>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</si>
  <si>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</si>
  <si>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</si>
  <si>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</si>
  <si>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</si>
  <si>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</si>
  <si>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</si>
  <si>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</si>
  <si>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</si>
  <si>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</si>
  <si>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</si>
  <si>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</si>
  <si>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</si>
  <si>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</si>
  <si>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</si>
  <si>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</si>
  <si>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</si>
  <si>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</si>
  <si>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</si>
  <si>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</si>
  <si>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</si>
  <si>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</si>
  <si>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</si>
  <si>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</si>
  <si>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</si>
  <si>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</si>
  <si>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</si>
  <si>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</si>
  <si>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</si>
  <si>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</si>
  <si>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</si>
  <si>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</si>
  <si>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</si>
  <si>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</si>
  <si>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</si>
  <si>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</si>
  <si>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</si>
  <si>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</si>
  <si>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</si>
  <si>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</si>
  <si>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</si>
  <si>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</si>
  <si>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</si>
  <si>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</si>
  <si>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</si>
  <si>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</si>
  <si>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</si>
  <si>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</si>
  <si>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</si>
  <si>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</si>
  <si>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</si>
  <si>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</si>
  <si>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</si>
  <si>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</si>
  <si>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</si>
  <si>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</si>
  <si>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</si>
  <si>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</si>
  <si>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</si>
  <si>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</si>
  <si>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</si>
  <si>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</si>
  <si>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</si>
  <si>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</si>
  <si>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</si>
  <si>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</si>
  <si>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</si>
  <si>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</si>
  <si>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</si>
  <si>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</si>
  <si>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</si>
  <si>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</si>
  <si>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</si>
  <si>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</si>
  <si>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</si>
  <si>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</si>
  <si>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</si>
  <si>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</si>
  <si>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</si>
  <si>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</si>
  <si>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</si>
  <si>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</si>
  <si>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</si>
  <si>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</si>
  <si>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</si>
  <si>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</si>
  <si>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</si>
  <si>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</si>
  <si>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</si>
  <si>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</si>
  <si>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</si>
  <si>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</si>
  <si>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</si>
  <si>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</si>
  <si>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</si>
  <si>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</si>
  <si>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</si>
  <si>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</si>
  <si>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</si>
  <si>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</si>
  <si>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</si>
  <si>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</si>
  <si>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</si>
  <si>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</si>
  <si>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</si>
  <si>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</si>
  <si>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</si>
  <si>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</si>
  <si>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</si>
  <si>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</si>
  <si>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</si>
  <si>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</si>
  <si>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</si>
  <si>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</si>
  <si>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</si>
  <si>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</si>
  <si>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</si>
  <si>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</si>
  <si>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</si>
  <si>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</si>
  <si>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</si>
  <si>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</si>
  <si>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</si>
  <si>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</si>
  <si>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</si>
  <si>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</si>
  <si>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</si>
  <si>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</si>
  <si>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</si>
  <si>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</si>
  <si>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</si>
  <si>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</si>
  <si>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</si>
  <si>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</si>
  <si>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</si>
  <si>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</si>
  <si>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</si>
  <si>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</si>
  <si>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</si>
  <si>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</si>
  <si>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</si>
  <si>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</si>
  <si>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</si>
  <si>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</si>
  <si>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</si>
  <si>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</si>
  <si>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</si>
  <si>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</si>
  <si>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</si>
  <si>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</si>
  <si>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</si>
  <si>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</si>
  <si>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</si>
  <si>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</si>
  <si>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</si>
  <si>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</si>
  <si>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</si>
  <si>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</si>
  <si>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</si>
  <si>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</si>
  <si>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</si>
  <si>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</si>
  <si>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</si>
  <si>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</si>
  <si>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</si>
  <si>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</si>
  <si>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</si>
  <si>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</si>
  <si>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</si>
  <si>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</si>
  <si>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</si>
  <si>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</si>
  <si>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</si>
  <si>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</si>
  <si>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</si>
  <si>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</si>
  <si>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</si>
  <si>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</si>
  <si>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</si>
  <si>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</si>
  <si>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</si>
  <si>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</si>
  <si>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</si>
  <si>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</si>
  <si>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</si>
  <si>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</si>
  <si>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</si>
  <si>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</si>
  <si>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</si>
  <si>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</si>
  <si>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</si>
  <si>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</si>
  <si>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</si>
  <si>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</si>
  <si>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</si>
  <si>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</si>
  <si>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</si>
  <si>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</si>
  <si>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</si>
  <si>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</si>
  <si>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</si>
  <si>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</si>
  <si>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</si>
  <si>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</si>
  <si>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</si>
  <si>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</si>
  <si>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</si>
  <si>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</si>
  <si>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</si>
  <si>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</si>
  <si>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</si>
  <si>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</si>
  <si>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</si>
  <si>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</si>
  <si>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</si>
  <si>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</si>
  <si>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</si>
  <si>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</si>
  <si>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</si>
  <si>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</si>
  <si>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</si>
  <si>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</si>
  <si>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</si>
  <si>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</si>
  <si>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</si>
  <si>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</si>
  <si>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</si>
  <si>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</si>
  <si>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</si>
  <si>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</si>
  <si>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</si>
  <si>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</si>
  <si>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</si>
  <si>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</si>
  <si>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</si>
  <si>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</si>
  <si>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</si>
  <si>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</si>
  <si>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</si>
  <si>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</si>
  <si>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</si>
  <si>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</si>
  <si>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</si>
  <si>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</si>
  <si>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</si>
  <si>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</si>
  <si>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</si>
  <si>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</si>
  <si>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</si>
  <si>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</si>
  <si>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</si>
  <si>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</si>
  <si>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</si>
  <si>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</si>
  <si>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</si>
  <si>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</si>
  <si>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</si>
  <si>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</si>
  <si>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</si>
  <si>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</si>
  <si>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</si>
  <si>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</si>
  <si>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</si>
  <si>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</si>
  <si>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</si>
  <si>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</si>
  <si>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</si>
  <si>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</si>
  <si>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</si>
  <si>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</si>
  <si>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</si>
  <si>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</si>
  <si>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</si>
  <si>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</si>
  <si>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</si>
  <si>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</si>
  <si>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</si>
  <si>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</si>
  <si>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</si>
  <si>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</si>
  <si>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</si>
  <si>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</si>
  <si>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</si>
  <si>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</si>
  <si>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</si>
  <si>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</si>
  <si>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</si>
  <si>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</si>
  <si>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</si>
  <si>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</si>
  <si>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</si>
  <si>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</si>
  <si>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</si>
  <si>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</si>
  <si>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</si>
  <si>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</si>
  <si>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</si>
  <si>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</si>
  <si>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</si>
  <si>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</si>
  <si>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</si>
  <si>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</si>
  <si>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</si>
  <si>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</si>
  <si>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</si>
  <si>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</si>
  <si>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</si>
  <si>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</si>
  <si>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</si>
  <si>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</si>
  <si>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</si>
  <si>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</si>
  <si>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</si>
  <si>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</si>
  <si>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</si>
  <si>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</si>
  <si>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</si>
  <si>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</si>
  <si>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</si>
  <si>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</si>
  <si>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</si>
  <si>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</si>
  <si>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</si>
  <si>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</si>
  <si>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</si>
  <si>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</si>
  <si>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</si>
  <si>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</si>
  <si>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</si>
  <si>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</si>
  <si>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</si>
  <si>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</si>
  <si>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</si>
  <si>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</si>
  <si>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</si>
  <si>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</si>
  <si>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</si>
  <si>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</si>
  <si>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</si>
  <si>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</si>
  <si>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</si>
  <si>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</si>
  <si>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</si>
  <si>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</si>
  <si>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</si>
  <si>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</si>
  <si>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</si>
  <si>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</si>
  <si>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</si>
  <si>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</si>
  <si>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</si>
  <si>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</si>
  <si>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</si>
  <si>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</si>
  <si>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</si>
  <si>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</si>
  <si>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</si>
  <si>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</si>
  <si>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</si>
  <si>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</si>
  <si>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</si>
  <si>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</si>
  <si>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</si>
  <si>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</si>
  <si>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</si>
  <si>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</si>
  <si>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</si>
  <si>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</si>
  <si>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</si>
  <si>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</si>
  <si>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</si>
  <si>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</si>
  <si>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</si>
  <si>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</si>
  <si>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</si>
  <si>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</si>
  <si>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</si>
  <si>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</si>
  <si>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</si>
  <si>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</si>
  <si>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</si>
  <si>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</si>
  <si>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</si>
  <si>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</si>
  <si>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</si>
  <si>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</si>
  <si>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</si>
  <si>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</si>
  <si>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</si>
  <si>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</si>
  <si>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</si>
  <si>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</si>
  <si>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</si>
  <si>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</si>
  <si>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</si>
  <si>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</si>
  <si>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</si>
  <si>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</si>
  <si>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</si>
  <si>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</si>
  <si>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</si>
  <si>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</si>
  <si>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</si>
  <si>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</si>
  <si>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</si>
  <si>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</si>
  <si>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</si>
  <si>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</si>
  <si>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</si>
  <si>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</si>
  <si>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</si>
  <si>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</si>
  <si>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</si>
  <si>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</si>
  <si>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</si>
  <si>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</si>
  <si>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</si>
  <si>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</si>
  <si>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</si>
  <si>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</si>
  <si>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</si>
  <si>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</si>
  <si>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</si>
  <si>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</si>
  <si>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</si>
  <si>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</si>
  <si>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</si>
  <si>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</si>
  <si>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</si>
  <si>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</si>
  <si>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</si>
  <si>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</si>
  <si>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</si>
  <si>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</si>
  <si>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</si>
  <si>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</si>
  <si>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</si>
  <si>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</si>
  <si>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</si>
  <si>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</si>
  <si>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</si>
  <si>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</si>
  <si>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</si>
  <si>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</si>
  <si>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</si>
  <si>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</si>
  <si>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</si>
  <si>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</si>
  <si>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</si>
  <si>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</si>
  <si>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</si>
  <si>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</si>
  <si>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</si>
  <si>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</si>
  <si>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</si>
  <si>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</si>
  <si>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</si>
  <si>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</si>
  <si>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</si>
  <si>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</si>
  <si>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</si>
  <si>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</si>
  <si>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</si>
  <si>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</si>
  <si>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</si>
  <si>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</si>
  <si>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</si>
  <si>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</si>
  <si>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</si>
  <si>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</si>
  <si>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</si>
  <si>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</si>
  <si>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</si>
  <si>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</si>
  <si>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</si>
  <si>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</si>
  <si>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</si>
  <si>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</si>
  <si>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</si>
  <si>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</si>
  <si>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</si>
  <si>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</si>
  <si>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</si>
  <si>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</si>
  <si>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</si>
  <si>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</si>
  <si>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</si>
  <si>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</si>
  <si>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</si>
  <si>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</si>
  <si>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</si>
  <si>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</si>
  <si>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</si>
  <si>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</si>
  <si>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</si>
  <si>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</si>
  <si>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</si>
  <si>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</si>
  <si>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</si>
  <si>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</si>
  <si>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</si>
  <si>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</si>
  <si>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</si>
  <si>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</si>
  <si>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</si>
  <si>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</si>
  <si>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</si>
  <si>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</si>
  <si>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</si>
  <si>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</si>
  <si>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</si>
  <si>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</si>
  <si>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</si>
  <si>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</si>
  <si>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</si>
  <si>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</si>
  <si>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</si>
  <si>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</si>
  <si>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</si>
  <si>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</si>
  <si>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</si>
  <si>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</si>
  <si>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</si>
  <si>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</si>
  <si>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</si>
  <si>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</si>
  <si>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</si>
  <si>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</si>
  <si>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</si>
  <si>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</si>
  <si>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</si>
  <si>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</si>
  <si>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</si>
  <si>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</si>
  <si>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</si>
  <si>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</si>
  <si>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</si>
  <si>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</si>
  <si>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</si>
  <si>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</si>
  <si>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</si>
  <si>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</si>
  <si>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</si>
  <si>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</si>
  <si>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</si>
  <si>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</si>
  <si>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</si>
  <si>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</si>
  <si>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</si>
  <si>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</si>
  <si>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</si>
  <si>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</si>
  <si>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</si>
  <si>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</si>
  <si>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</si>
  <si>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</si>
  <si>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</si>
  <si>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</si>
  <si>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</si>
  <si>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</si>
  <si>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</si>
  <si>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</si>
  <si>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</si>
  <si>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</si>
  <si>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</si>
  <si>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</si>
  <si>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</si>
  <si>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</si>
  <si>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</si>
  <si>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</si>
  <si>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</si>
  <si>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</si>
  <si>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</si>
  <si>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</si>
  <si>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</si>
  <si>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</si>
  <si>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</si>
  <si>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</si>
  <si>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</si>
  <si>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</si>
  <si>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</si>
  <si>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</si>
  <si>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</si>
  <si>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</si>
  <si>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</si>
  <si>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</si>
  <si>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</si>
  <si>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</si>
  <si>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</si>
  <si>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</si>
  <si>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</si>
  <si>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</si>
  <si>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</si>
  <si>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</si>
  <si>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</si>
  <si>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</si>
  <si>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</si>
  <si>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</si>
  <si>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</si>
  <si>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</si>
  <si>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</si>
  <si>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</si>
  <si>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</si>
  <si>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</si>
  <si>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</si>
  <si>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</si>
  <si>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</si>
  <si>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</si>
  <si>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</si>
  <si>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</si>
  <si>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</si>
  <si>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</si>
  <si>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</si>
  <si>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</si>
  <si>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</si>
  <si>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</si>
  <si>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</si>
  <si>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</si>
  <si>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</si>
  <si>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</si>
  <si>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</si>
  <si>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</si>
  <si>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</si>
  <si>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</si>
  <si>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</si>
  <si>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</si>
  <si>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</si>
  <si>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</si>
  <si>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</si>
  <si>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</si>
  <si>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</si>
  <si>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</si>
  <si>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</si>
  <si>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</si>
  <si>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</si>
  <si>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</si>
  <si>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</si>
  <si>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</si>
  <si>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</si>
  <si>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</si>
  <si>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</si>
  <si>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</si>
  <si>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</si>
  <si>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</si>
  <si>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</si>
  <si>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</si>
  <si>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</si>
  <si>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</si>
  <si>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</si>
  <si>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</si>
  <si>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</si>
  <si>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</si>
  <si>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</si>
  <si>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</si>
  <si>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</si>
  <si>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</si>
  <si>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</si>
  <si>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</si>
  <si>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</si>
  <si>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</si>
  <si>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</si>
  <si>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</si>
  <si>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</si>
  <si>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</si>
  <si>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</si>
  <si>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</si>
  <si>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</si>
  <si>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</si>
  <si>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</si>
  <si>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</si>
  <si>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</si>
  <si>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</si>
  <si>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</si>
  <si>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</si>
  <si>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</si>
  <si>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</si>
  <si>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</si>
  <si>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</si>
  <si>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</si>
  <si>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</si>
  <si>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</si>
  <si>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</si>
  <si>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</si>
  <si>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</si>
  <si>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</si>
  <si>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</si>
  <si>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</si>
  <si>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</si>
  <si>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</si>
  <si>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</si>
  <si>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</si>
  <si>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</si>
  <si>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</si>
  <si>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</si>
  <si>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</si>
  <si>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</si>
  <si>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</si>
  <si>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</si>
  <si>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</si>
  <si>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</si>
  <si>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</si>
  <si>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</si>
  <si>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</si>
  <si>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</si>
  <si>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</si>
  <si>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</si>
  <si>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</si>
  <si>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</si>
  <si>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</si>
  <si>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</si>
  <si>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</si>
  <si>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</si>
  <si>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</si>
  <si>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</si>
  <si>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</si>
  <si>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</si>
  <si>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</si>
  <si>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</si>
  <si>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</si>
  <si>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</si>
  <si>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</si>
  <si>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</si>
  <si>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</si>
  <si>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</si>
  <si>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</si>
  <si>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</si>
  <si>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</si>
  <si>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</si>
  <si>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</si>
  <si>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</si>
  <si>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</si>
  <si>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</si>
  <si>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</si>
  <si>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</si>
  <si>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</si>
  <si>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</si>
  <si>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</si>
  <si>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</si>
  <si>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</si>
  <si>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</si>
  <si>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</si>
  <si>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</si>
  <si>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</si>
  <si>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</si>
  <si>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</si>
  <si>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</si>
  <si>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</si>
  <si>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</si>
  <si>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</si>
  <si>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</si>
  <si>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</si>
  <si>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</si>
  <si>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</si>
  <si>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</si>
  <si>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</si>
  <si>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</si>
  <si>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</si>
  <si>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</si>
  <si>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</si>
  <si>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</si>
  <si>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</si>
  <si>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</si>
  <si>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</si>
  <si>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</si>
  <si>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</si>
  <si>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</si>
  <si>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</si>
  <si>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</si>
  <si>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</si>
  <si>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</si>
  <si>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</si>
  <si>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</si>
  <si>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</si>
  <si>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</si>
  <si>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</si>
  <si>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</si>
  <si>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</si>
  <si>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</si>
  <si>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</si>
  <si>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</si>
  <si>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</si>
  <si>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</si>
  <si>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</si>
  <si>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</si>
  <si>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</si>
  <si>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</si>
  <si>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</si>
  <si>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</si>
  <si>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</si>
  <si>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</si>
  <si>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</si>
  <si>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</si>
  <si>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</si>
  <si>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</si>
  <si>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</si>
  <si>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</si>
  <si>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</si>
  <si>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</si>
  <si>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</si>
  <si>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</si>
  <si>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</si>
  <si>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</si>
  <si>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</si>
  <si>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</si>
  <si>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</si>
  <si>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</si>
  <si>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</si>
  <si>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</si>
  <si>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</si>
  <si>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</si>
  <si>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</si>
  <si>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</si>
  <si>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</si>
  <si>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</si>
  <si>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</si>
  <si>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</si>
  <si>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</si>
  <si>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</si>
  <si>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</si>
  <si>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</si>
  <si>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</si>
  <si>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</si>
  <si>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</si>
  <si>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</si>
  <si>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</si>
  <si>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</si>
  <si>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</si>
  <si>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</si>
  <si>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</si>
  <si>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</si>
  <si>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</si>
  <si>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</si>
  <si>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</si>
  <si>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</si>
  <si>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</si>
  <si>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</si>
  <si>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</si>
  <si>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</si>
  <si>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</si>
  <si>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</si>
  <si>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</si>
  <si>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</si>
  <si>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</si>
  <si>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</si>
  <si>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</si>
  <si>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</si>
  <si>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</si>
  <si>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</si>
  <si>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</si>
  <si>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</si>
  <si>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</si>
  <si>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</si>
  <si>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</si>
  <si>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</si>
  <si>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</si>
  <si>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</si>
  <si>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</si>
  <si>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</si>
  <si>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</si>
  <si>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</si>
  <si>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</si>
  <si>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</si>
  <si>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</si>
  <si>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</si>
  <si>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</si>
  <si>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</si>
  <si>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</si>
  <si>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</si>
  <si>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</si>
  <si>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</si>
  <si>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</si>
  <si>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</si>
  <si>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</si>
  <si>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</si>
  <si>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</si>
  <si>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</si>
  <si>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</si>
  <si>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</si>
  <si>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</si>
  <si>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</si>
  <si>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</si>
  <si>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</si>
  <si>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</si>
  <si>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</si>
  <si>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</si>
  <si>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</si>
  <si>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</si>
  <si>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</si>
  <si>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</si>
  <si>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</si>
  <si>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</si>
  <si>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</si>
  <si>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</si>
  <si>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</si>
  <si>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</si>
  <si>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</si>
  <si>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</si>
  <si>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</si>
  <si>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</si>
  <si>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</si>
  <si>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</si>
  <si>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</si>
  <si>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</si>
  <si>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</si>
  <si>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</si>
  <si>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</si>
  <si>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</si>
  <si>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</si>
  <si>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</si>
  <si>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</si>
  <si>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</si>
  <si>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</si>
  <si>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</si>
  <si>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</si>
  <si>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</si>
  <si>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</si>
  <si>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</si>
  <si>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</si>
  <si>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</si>
  <si>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</si>
  <si>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</si>
  <si>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</si>
  <si>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</si>
  <si>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</si>
  <si>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</si>
  <si>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</si>
  <si>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</si>
  <si>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</si>
  <si>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</si>
  <si>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</si>
  <si>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</si>
  <si>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</si>
  <si>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</si>
  <si>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</si>
  <si>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</si>
  <si>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</si>
  <si>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</si>
  <si>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</si>
  <si>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</si>
  <si>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</si>
  <si>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</si>
  <si>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</si>
  <si>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</si>
  <si>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</si>
  <si>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</si>
  <si>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</si>
  <si>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</si>
  <si>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</si>
  <si>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</si>
  <si>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</si>
  <si>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</si>
  <si>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</si>
  <si>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</si>
  <si>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</si>
  <si>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</si>
  <si>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</si>
  <si>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</si>
  <si>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</si>
  <si>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</si>
  <si>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</si>
  <si>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</si>
  <si>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</si>
  <si>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</si>
  <si>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</si>
  <si>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</si>
  <si>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</si>
  <si>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</si>
  <si>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</si>
  <si>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</si>
  <si>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</si>
  <si>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</si>
  <si>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</si>
  <si>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</si>
  <si>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</si>
  <si>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</si>
  <si>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</si>
  <si>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</si>
  <si>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</si>
  <si>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</si>
  <si>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</si>
  <si>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</si>
  <si>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</si>
  <si>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</si>
  <si>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</si>
  <si>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</si>
  <si>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</si>
  <si>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</si>
  <si>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</si>
  <si>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</si>
  <si>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</si>
  <si>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</si>
  <si>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</si>
  <si>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</si>
  <si>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</si>
  <si>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</si>
  <si>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</si>
  <si>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</si>
  <si>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</si>
  <si>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</si>
  <si>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</si>
  <si>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</si>
  <si>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</si>
  <si>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</si>
  <si>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</si>
  <si>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</si>
  <si>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</si>
  <si>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</si>
  <si>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</si>
  <si>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</si>
  <si>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</si>
  <si>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</si>
  <si>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</si>
  <si>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</si>
  <si>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</si>
  <si>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</si>
  <si>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</si>
  <si>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</si>
  <si>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</si>
  <si>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</si>
  <si>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</si>
  <si>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</si>
  <si>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</si>
  <si>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</si>
  <si>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</si>
  <si>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</si>
  <si>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</si>
  <si>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</si>
  <si>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</si>
  <si>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</si>
  <si>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</si>
  <si>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</si>
  <si>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</si>
  <si>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</si>
  <si>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</si>
  <si>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</si>
  <si>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</si>
  <si>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</si>
  <si>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</si>
  <si>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</si>
  <si>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</si>
  <si>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</si>
  <si>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</si>
  <si>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</si>
  <si>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</si>
  <si>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</si>
  <si>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</si>
  <si>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</si>
  <si>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</si>
  <si>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</si>
  <si>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</si>
  <si>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</si>
  <si>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</si>
  <si>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</si>
  <si>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</si>
  <si>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</si>
  <si>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</si>
  <si>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</si>
  <si>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</si>
  <si>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</si>
  <si>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</si>
  <si>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</si>
  <si>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</si>
  <si>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</si>
  <si>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</si>
  <si>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</si>
  <si>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</si>
  <si>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</si>
  <si>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</si>
  <si>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</si>
  <si>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</si>
  <si>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</si>
  <si>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</si>
  <si>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</si>
  <si>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</si>
  <si>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</si>
  <si>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</si>
  <si>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</si>
  <si>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</si>
  <si>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</si>
  <si>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</si>
  <si>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</si>
  <si>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</si>
  <si>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</si>
  <si>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</si>
  <si>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</si>
  <si>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</si>
  <si>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</si>
  <si>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</si>
  <si>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</si>
  <si>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</si>
  <si>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</si>
  <si>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</si>
  <si>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</si>
  <si>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</si>
  <si>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</si>
  <si>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</si>
  <si>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</si>
  <si>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</si>
  <si>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</si>
  <si>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</si>
  <si>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</si>
  <si>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</si>
  <si>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</si>
  <si>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</si>
  <si>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</si>
  <si>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</si>
  <si>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</si>
  <si>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</si>
  <si>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</si>
  <si>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</si>
  <si>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</si>
  <si>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</si>
  <si>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</si>
  <si>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</si>
  <si>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</si>
  <si>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</si>
  <si>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</si>
  <si>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</si>
  <si>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</si>
  <si>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</si>
  <si>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</si>
  <si>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</si>
  <si>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</si>
  <si>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</si>
  <si>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</si>
  <si>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</si>
  <si>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</si>
  <si>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</si>
  <si>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</si>
  <si>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</si>
  <si>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</si>
  <si>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</si>
  <si>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</si>
  <si>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</si>
  <si>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</si>
  <si>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</si>
  <si>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</si>
  <si>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</si>
  <si>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</si>
  <si>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</si>
  <si>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</si>
  <si>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</si>
  <si>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</si>
  <si>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</si>
  <si>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</si>
  <si>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</si>
  <si>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</si>
  <si>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</si>
  <si>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</si>
  <si>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</si>
  <si>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</si>
  <si>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</si>
  <si>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</si>
  <si>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</si>
  <si>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</si>
  <si>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</si>
  <si>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</si>
  <si>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</si>
  <si>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</si>
  <si>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</si>
  <si>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</si>
  <si>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</si>
  <si>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</si>
  <si>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</si>
  <si>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</si>
  <si>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</si>
  <si>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</si>
  <si>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</si>
  <si>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</si>
  <si>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</si>
  <si>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</si>
  <si>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</si>
  <si>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</si>
  <si>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</si>
  <si>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</si>
  <si>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</si>
  <si>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</si>
  <si>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</si>
  <si>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</si>
  <si>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</si>
  <si>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</si>
  <si>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</si>
  <si>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</si>
  <si>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</si>
  <si>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</si>
  <si>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</si>
  <si>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</si>
  <si>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</si>
  <si>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</si>
  <si>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</si>
  <si>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</si>
  <si>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</si>
  <si>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</si>
  <si>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</si>
  <si>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</si>
  <si>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</si>
  <si>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</si>
  <si>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</si>
  <si>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</si>
  <si>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</si>
  <si>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</si>
  <si>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</si>
  <si>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</si>
  <si>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</si>
  <si>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</si>
  <si>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</si>
  <si>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</si>
  <si>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</si>
  <si>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</si>
  <si>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</si>
  <si>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</si>
  <si>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</si>
  <si>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</si>
  <si>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</si>
  <si>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</si>
  <si>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</si>
  <si>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</si>
  <si>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</si>
  <si>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</si>
  <si>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</si>
  <si>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</si>
  <si>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</si>
  <si>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</si>
  <si>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</si>
  <si>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</si>
  <si>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</si>
  <si>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</si>
  <si>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</si>
  <si>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</si>
  <si>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</si>
  <si>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</si>
  <si>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</si>
  <si>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</si>
  <si>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</si>
  <si>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</si>
  <si>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</si>
  <si>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</si>
  <si>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</si>
  <si>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</si>
  <si>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</si>
  <si>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</si>
  <si>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</si>
  <si>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</si>
  <si>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</si>
  <si>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</si>
  <si>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</si>
  <si>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</si>
  <si>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</si>
  <si>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</si>
  <si>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</si>
  <si>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</si>
  <si>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</si>
  <si>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</si>
  <si>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</si>
  <si>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</si>
  <si>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</si>
  <si>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</si>
  <si>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</si>
  <si>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</si>
  <si>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</si>
  <si>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</si>
  <si>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</si>
  <si>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</si>
  <si>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</si>
  <si>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</si>
  <si>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</si>
  <si>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</si>
  <si>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</si>
  <si>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</si>
  <si>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</si>
  <si>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</si>
  <si>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</si>
  <si>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</si>
  <si>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</si>
  <si>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</si>
  <si>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</si>
  <si>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</si>
  <si>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</si>
  <si>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</si>
  <si>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</si>
  <si>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</si>
  <si>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</si>
  <si>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</si>
  <si>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</si>
  <si>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</si>
  <si>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</si>
  <si>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</si>
  <si>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</si>
  <si>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</si>
  <si>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</si>
  <si>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</si>
  <si>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</si>
  <si>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</si>
  <si>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</si>
  <si>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</si>
  <si>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</si>
  <si>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</si>
  <si>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</si>
  <si>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</si>
  <si>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</si>
  <si>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</si>
  <si>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</si>
  <si>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</si>
  <si>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</si>
  <si>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</si>
  <si>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</si>
  <si>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</si>
  <si>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</si>
  <si>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</si>
  <si>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</si>
  <si>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</si>
  <si>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</si>
  <si>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</si>
  <si>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</si>
  <si>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</si>
  <si>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</si>
  <si>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</si>
  <si>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</si>
  <si>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</si>
  <si>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</si>
  <si>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</si>
  <si>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</si>
  <si>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</si>
  <si>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</si>
  <si>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</si>
  <si>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</si>
  <si>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</si>
  <si>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</si>
  <si>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</si>
  <si>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</si>
  <si>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</si>
  <si>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</si>
  <si>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</si>
  <si>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</si>
  <si>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</si>
  <si>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</si>
  <si>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</si>
  <si>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</si>
  <si>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</si>
  <si>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</si>
  <si>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</si>
  <si>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</si>
  <si>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</si>
  <si>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</si>
  <si>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</si>
  <si>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</si>
  <si>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</si>
  <si>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</si>
  <si>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</si>
  <si>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</si>
  <si>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</si>
  <si>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</si>
  <si>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</si>
  <si>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</si>
  <si>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</si>
  <si>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</si>
  <si>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</si>
  <si>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</si>
  <si>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</si>
  <si>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</si>
  <si>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</si>
  <si>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</si>
  <si>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</si>
  <si>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</si>
  <si>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</si>
  <si>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</si>
  <si>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</si>
  <si>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</si>
  <si>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</si>
  <si>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</si>
  <si>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</si>
  <si>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</si>
  <si>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</si>
  <si>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</si>
  <si>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</si>
  <si>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</si>
  <si>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</si>
  <si>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</si>
  <si>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</si>
  <si>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</si>
  <si>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</si>
  <si>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</si>
  <si>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</si>
  <si>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</si>
  <si>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</si>
  <si>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</si>
  <si>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</si>
  <si>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</si>
  <si>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</si>
  <si>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</si>
  <si>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</si>
  <si>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</si>
  <si>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</si>
  <si>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</si>
  <si>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</si>
  <si>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</si>
  <si>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</si>
  <si>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</si>
  <si>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</si>
  <si>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</si>
  <si>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</si>
  <si>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</si>
  <si>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</si>
  <si>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</si>
  <si>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</si>
  <si>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</si>
  <si>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</si>
  <si>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</si>
  <si>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</si>
  <si>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</si>
  <si>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</si>
  <si>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</si>
  <si>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</si>
  <si>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</si>
  <si>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</si>
  <si>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</si>
  <si>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</si>
  <si>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</si>
  <si>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</si>
  <si>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</si>
  <si>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</si>
  <si>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</si>
  <si>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</si>
  <si>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</si>
  <si>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</si>
  <si>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</si>
  <si>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</si>
  <si>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</si>
  <si>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</si>
  <si>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</si>
  <si>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</si>
  <si>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</si>
  <si>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</si>
  <si>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</si>
  <si>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</si>
  <si>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</si>
  <si>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</si>
  <si>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</si>
  <si>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</si>
  <si>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</si>
  <si>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</si>
  <si>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</si>
  <si>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</si>
  <si>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</si>
  <si>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</si>
  <si>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</si>
  <si>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</si>
  <si>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</si>
  <si>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</si>
  <si>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</si>
  <si>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</si>
  <si>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</si>
  <si>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</si>
  <si>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</si>
  <si>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</si>
  <si>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</si>
  <si>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</si>
  <si>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</si>
  <si>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</si>
  <si>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</si>
  <si>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</si>
  <si>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</si>
  <si>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</si>
  <si>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</si>
  <si>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</si>
  <si>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</si>
  <si>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</si>
  <si>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</si>
  <si>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</si>
  <si>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</si>
  <si>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</si>
  <si>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</si>
  <si>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</si>
  <si>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</si>
  <si>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</si>
  <si>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</si>
  <si>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</si>
  <si>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</si>
  <si>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</si>
  <si>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</si>
  <si>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</si>
  <si>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</si>
  <si>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</si>
  <si>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</si>
  <si>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</si>
  <si>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</si>
  <si>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</si>
  <si>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</si>
  <si>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</si>
  <si>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</si>
  <si>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</si>
  <si>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</si>
  <si>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</si>
  <si>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</si>
  <si>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</si>
  <si>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</si>
  <si>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</si>
  <si>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</si>
  <si>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</si>
  <si>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</si>
  <si>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</si>
  <si>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</si>
  <si>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</si>
  <si>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</si>
  <si>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</si>
  <si>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</si>
  <si>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</si>
  <si>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</si>
  <si>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</si>
  <si>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</si>
  <si>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</si>
  <si>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</si>
  <si>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</si>
  <si>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</si>
  <si>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</si>
  <si>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</si>
  <si>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</si>
  <si>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</si>
  <si>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</si>
  <si>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</si>
  <si>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</si>
  <si>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</si>
  <si>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</si>
  <si>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</si>
  <si>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</si>
  <si>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</si>
  <si>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</si>
  <si>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</si>
  <si>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</si>
  <si>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</si>
  <si>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</si>
  <si>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</si>
  <si>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</si>
  <si>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</si>
  <si>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</si>
  <si>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</si>
  <si>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</si>
  <si>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</si>
  <si>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</si>
  <si>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</si>
  <si>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</si>
  <si>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</si>
  <si>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</si>
  <si>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</si>
  <si>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</si>
  <si>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</si>
  <si>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</si>
  <si>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</si>
  <si>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</si>
  <si>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</si>
  <si>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</si>
  <si>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</si>
  <si>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</si>
  <si>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</si>
  <si>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</si>
  <si>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</si>
  <si>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</si>
  <si>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</si>
  <si>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</si>
  <si>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</si>
  <si>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</si>
  <si>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</si>
  <si>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</si>
  <si>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</si>
  <si>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</si>
  <si>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</si>
  <si>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</si>
  <si>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</si>
  <si>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</si>
  <si>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</si>
  <si>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</si>
  <si>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</si>
  <si>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</si>
  <si>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</si>
  <si>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</si>
  <si>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</si>
  <si>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</si>
  <si>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</si>
  <si>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</si>
  <si>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</si>
  <si>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</si>
  <si>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</si>
  <si>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</si>
  <si>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</si>
  <si>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</si>
  <si>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</si>
  <si>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</si>
  <si>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</si>
  <si>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</si>
  <si>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</si>
  <si>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</si>
  <si>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</si>
  <si>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</si>
  <si>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</si>
  <si>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</si>
  <si>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</si>
  <si>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</si>
  <si>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</si>
  <si>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</si>
  <si>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</si>
  <si>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</si>
  <si>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</si>
  <si>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</si>
  <si>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</si>
  <si>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</si>
  <si>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</si>
  <si>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</si>
  <si>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</si>
  <si>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</si>
  <si>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</si>
  <si>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</si>
  <si>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</si>
  <si>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</si>
  <si>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</si>
  <si>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</si>
  <si>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</si>
  <si>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</si>
  <si>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</si>
  <si>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</si>
  <si>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</si>
  <si>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</si>
  <si>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</si>
  <si>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</si>
  <si>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</si>
  <si>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</si>
  <si>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</si>
  <si>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</si>
  <si>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</si>
  <si>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</si>
  <si>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</si>
  <si>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</si>
  <si>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</si>
  <si>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</si>
  <si>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</si>
  <si>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</si>
  <si>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</si>
  <si>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</si>
  <si>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</si>
  <si>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</si>
  <si>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</si>
  <si>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</si>
  <si>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</si>
  <si>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</si>
  <si>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</si>
  <si>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</si>
  <si>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</si>
  <si>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</si>
  <si>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</si>
  <si>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</si>
  <si>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</si>
  <si>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</si>
  <si>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</si>
  <si>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</si>
  <si>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</si>
  <si>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</si>
  <si>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</si>
  <si>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</si>
  <si>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</si>
  <si>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</si>
  <si>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</si>
  <si>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</si>
  <si>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</si>
  <si>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</si>
  <si>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</si>
  <si>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</si>
  <si>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</si>
  <si>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</si>
  <si>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</si>
  <si>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</si>
  <si>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</si>
  <si>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</si>
  <si>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</si>
  <si>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</si>
  <si>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</si>
  <si>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</si>
  <si>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</si>
  <si>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</si>
  <si>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</si>
  <si>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</si>
  <si>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</si>
  <si>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</si>
  <si>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</si>
  <si>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</si>
  <si>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</si>
  <si>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</si>
  <si>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</si>
  <si>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</si>
  <si>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</si>
  <si>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</si>
  <si>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</si>
  <si>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</si>
  <si>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</si>
  <si>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</si>
  <si>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</si>
  <si>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</si>
  <si>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</si>
  <si>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</si>
  <si>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</si>
  <si>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</si>
  <si>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</si>
  <si>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</si>
  <si>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</si>
  <si>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</si>
  <si>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</si>
  <si>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</si>
  <si>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</si>
  <si>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</si>
  <si>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</si>
  <si>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</si>
  <si>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</si>
  <si>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</si>
  <si>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</si>
  <si>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</si>
  <si>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</si>
  <si>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</si>
  <si>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</si>
  <si>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</si>
  <si>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</si>
  <si>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</si>
  <si>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</si>
  <si>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</si>
  <si>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</si>
  <si>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</si>
  <si>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</si>
  <si>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</si>
  <si>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</si>
  <si>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</si>
  <si>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</si>
  <si>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</si>
  <si>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</si>
  <si>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</si>
  <si>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</si>
  <si>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</si>
  <si>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</si>
  <si>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</si>
  <si>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</si>
  <si>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</si>
  <si>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</si>
  <si>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</si>
  <si>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</si>
  <si>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</si>
  <si>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</si>
  <si>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</si>
  <si>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</si>
  <si>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</si>
  <si>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</si>
  <si>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</si>
  <si>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</si>
  <si>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</si>
  <si>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</si>
  <si>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</si>
  <si>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</si>
  <si>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</si>
  <si>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</si>
  <si>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</si>
  <si>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</si>
  <si>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</si>
  <si>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</si>
  <si>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</si>
  <si>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</si>
  <si>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</si>
  <si>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</si>
  <si>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</si>
  <si>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</si>
  <si>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</si>
  <si>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</si>
  <si>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</si>
  <si>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</si>
  <si>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</si>
  <si>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</si>
  <si>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</si>
  <si>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</si>
  <si>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</si>
  <si>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</si>
  <si>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</si>
  <si>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</si>
  <si>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</si>
  <si>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</si>
  <si>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</si>
  <si>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</si>
  <si>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</si>
  <si>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</si>
  <si>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</si>
  <si>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</si>
  <si>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</si>
  <si>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</si>
  <si>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</si>
  <si>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</si>
  <si>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</si>
  <si>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</si>
  <si>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</si>
  <si>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</si>
  <si>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</si>
  <si>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</si>
  <si>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</si>
  <si>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</si>
  <si>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</si>
  <si>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</si>
  <si>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</si>
  <si>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</si>
  <si>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</si>
  <si>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</si>
  <si>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</si>
  <si>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</si>
  <si>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</si>
  <si>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</si>
  <si>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</si>
  <si>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</si>
  <si>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</si>
  <si>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</si>
  <si>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</si>
  <si>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</si>
  <si>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</si>
  <si>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</si>
  <si>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</si>
  <si>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</si>
  <si>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</si>
  <si>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</si>
  <si>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</si>
  <si>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</si>
  <si>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</si>
  <si>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</si>
  <si>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</si>
  <si>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</si>
  <si>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</si>
  <si>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</si>
  <si>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</si>
  <si>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</si>
  <si>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</si>
  <si>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</si>
  <si>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</si>
  <si>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</si>
  <si>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</si>
  <si>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</si>
  <si>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</si>
  <si>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</si>
  <si>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</si>
  <si>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</si>
  <si>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</si>
  <si>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</si>
  <si>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</si>
  <si>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</si>
  <si>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</si>
  <si>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</si>
  <si>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</si>
  <si>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</si>
  <si>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</si>
  <si>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</si>
  <si>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</si>
  <si>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</si>
  <si>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</si>
  <si>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</si>
  <si>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</si>
  <si>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</si>
  <si>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</si>
  <si>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</si>
  <si>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</si>
  <si>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</si>
  <si>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</si>
  <si>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</si>
  <si>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</si>
  <si>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</si>
  <si>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</si>
  <si>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</si>
  <si>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</si>
  <si>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</si>
  <si>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</si>
  <si>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</si>
  <si>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</si>
  <si>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</si>
  <si>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</si>
  <si>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</si>
  <si>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</si>
  <si>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</si>
  <si>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</si>
  <si>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</si>
  <si>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</si>
  <si>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</si>
  <si>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</si>
  <si>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</si>
  <si>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</si>
  <si>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</si>
  <si>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</si>
  <si>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</si>
  <si>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</si>
  <si>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</si>
  <si>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</si>
  <si>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</si>
  <si>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</si>
  <si>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</si>
  <si>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</si>
  <si>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</si>
  <si>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</si>
  <si>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</si>
  <si>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</si>
  <si>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</si>
  <si>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</si>
  <si>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</si>
  <si>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</si>
  <si>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</si>
  <si>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</si>
  <si>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</si>
  <si>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</si>
  <si>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</si>
  <si>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</si>
  <si>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</si>
  <si>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</si>
  <si>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</si>
  <si>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</si>
  <si>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</si>
  <si>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</si>
  <si>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</si>
  <si>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</si>
  <si>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</si>
  <si>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</si>
  <si>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</si>
  <si>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</si>
  <si>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</si>
  <si>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</si>
  <si>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</si>
  <si>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</si>
  <si>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</si>
  <si>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</si>
  <si>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</si>
  <si>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</si>
  <si>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</si>
  <si>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</si>
  <si>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</si>
  <si>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</si>
  <si>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</si>
  <si>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</si>
  <si>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</si>
  <si>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</si>
  <si>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</si>
  <si>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</si>
  <si>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</si>
  <si>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</si>
  <si>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</si>
  <si>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</si>
  <si>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</si>
  <si>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</si>
  <si>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</si>
  <si>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</si>
  <si>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</si>
  <si>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</si>
  <si>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</si>
  <si>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</si>
  <si>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</si>
  <si>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</si>
  <si>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</si>
  <si>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</si>
  <si>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</si>
  <si>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</si>
  <si>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</si>
  <si>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</si>
  <si>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</si>
  <si>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</si>
  <si>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</si>
  <si>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</si>
  <si>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</si>
  <si>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</si>
  <si>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</si>
  <si>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</si>
  <si>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</si>
  <si>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</si>
  <si>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</si>
  <si>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</si>
  <si>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</si>
  <si>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</si>
  <si>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</si>
  <si>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</si>
  <si>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</si>
  <si>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</si>
  <si>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</si>
  <si>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</si>
  <si>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</si>
  <si>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</si>
  <si>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</si>
  <si>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</si>
  <si>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</si>
  <si>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</si>
  <si>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</si>
  <si>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</si>
  <si>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</si>
  <si>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</si>
  <si>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</si>
  <si>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</si>
  <si>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</si>
  <si>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</si>
  <si>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</si>
  <si>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</si>
  <si>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</si>
  <si>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</si>
  <si>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</si>
  <si>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</si>
  <si>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</si>
  <si>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</si>
  <si>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</si>
  <si>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</si>
  <si>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</si>
  <si>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</si>
  <si>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</si>
  <si>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</si>
  <si>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</si>
  <si>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</si>
  <si>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</si>
  <si>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</si>
  <si>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</si>
  <si>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</si>
  <si>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</si>
  <si>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</si>
  <si>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</si>
  <si>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</si>
  <si>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</si>
  <si>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</si>
  <si>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</si>
  <si>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</si>
  <si>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</si>
  <si>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</si>
  <si>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</si>
  <si>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</si>
  <si>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</si>
  <si>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</si>
  <si>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</si>
  <si>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</si>
  <si>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</si>
  <si>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</si>
  <si>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</si>
  <si>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</si>
  <si>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</si>
  <si>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</si>
  <si>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</si>
  <si>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</si>
  <si>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</si>
  <si>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</si>
  <si>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</si>
  <si>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</si>
  <si>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</si>
  <si>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</si>
  <si>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</si>
  <si>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</si>
  <si>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</si>
  <si>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</si>
  <si>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</si>
  <si>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</si>
  <si>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</si>
  <si>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</si>
  <si>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</si>
  <si>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</si>
  <si>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</si>
  <si>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</si>
  <si>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</si>
  <si>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</si>
  <si>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</si>
  <si>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</si>
  <si>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</si>
  <si>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</si>
  <si>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</si>
  <si>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</si>
  <si>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</si>
  <si>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</si>
  <si>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</si>
  <si>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</si>
  <si>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</si>
  <si>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</si>
  <si>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</si>
  <si>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</si>
  <si>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</si>
  <si>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</si>
  <si>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</si>
  <si>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</si>
  <si>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</si>
  <si>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</si>
  <si>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</si>
  <si>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</si>
  <si>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</si>
  <si>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</si>
  <si>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</si>
  <si>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</si>
  <si>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</si>
  <si>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</si>
  <si>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</si>
  <si>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</si>
  <si>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</si>
  <si>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</si>
  <si>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</si>
  <si>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</si>
  <si>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</si>
  <si>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</si>
  <si>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</si>
  <si>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</si>
  <si>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</si>
  <si>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</si>
  <si>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</si>
  <si>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</si>
  <si>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</si>
  <si>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</si>
  <si>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</si>
  <si>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</si>
  <si>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</si>
  <si>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</si>
  <si>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</si>
  <si>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</si>
  <si>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</si>
  <si>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</si>
  <si>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</si>
  <si>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</si>
  <si>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</si>
  <si>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</si>
  <si>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</si>
  <si>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</si>
  <si>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</si>
  <si>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</si>
  <si>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</si>
  <si>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</si>
  <si>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</si>
  <si>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</si>
  <si>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</si>
  <si>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</si>
  <si>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</si>
  <si>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</si>
  <si>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</si>
  <si>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</si>
  <si>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</si>
  <si>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</si>
  <si>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</si>
  <si>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</si>
  <si>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</si>
  <si>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</si>
  <si>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</si>
  <si>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</si>
  <si>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</si>
  <si>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</si>
  <si>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</si>
  <si>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</si>
  <si>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</si>
  <si>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</si>
  <si>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</si>
  <si>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</si>
  <si>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</si>
  <si>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</si>
  <si>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</si>
  <si>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</si>
  <si>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</si>
  <si>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</si>
  <si>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</si>
  <si>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</si>
  <si>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</si>
  <si>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</si>
  <si>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</si>
  <si>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</si>
  <si>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</si>
  <si>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</si>
  <si>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</si>
  <si>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</si>
  <si>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</si>
  <si>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</si>
  <si>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</si>
  <si>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</si>
  <si>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</si>
  <si>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</si>
  <si>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</si>
  <si>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</si>
  <si>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</si>
  <si>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</si>
  <si>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</si>
  <si>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</si>
  <si>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</si>
  <si>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</si>
  <si>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</si>
  <si>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</si>
  <si>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</si>
  <si>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</si>
  <si>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</si>
  <si>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</si>
  <si>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</si>
  <si>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</si>
  <si>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</si>
  <si>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</si>
  <si>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</si>
  <si>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</si>
  <si>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</si>
  <si>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</si>
  <si>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</si>
  <si>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</si>
  <si>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</si>
  <si>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</si>
  <si>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</si>
  <si>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</si>
  <si>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</si>
  <si>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</si>
  <si>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</si>
  <si>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</si>
  <si>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</si>
  <si>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</si>
  <si>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</si>
  <si>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</si>
  <si>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</si>
  <si>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</si>
  <si>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</si>
  <si>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</si>
  <si>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</si>
  <si>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</si>
  <si>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</si>
  <si>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</si>
  <si>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</si>
  <si>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</si>
  <si>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</si>
  <si>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</si>
  <si>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</si>
  <si>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</si>
  <si>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</si>
  <si>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</si>
  <si>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</si>
  <si>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</si>
  <si>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</si>
  <si>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</si>
  <si>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</si>
  <si>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</si>
  <si>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</si>
  <si>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</si>
  <si>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</si>
  <si>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</si>
  <si>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</si>
  <si>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</si>
  <si>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</si>
  <si>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</si>
  <si>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</si>
  <si>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</si>
  <si>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</si>
  <si>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</si>
  <si>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</si>
  <si>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</si>
  <si>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</si>
  <si>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</si>
  <si>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</si>
  <si>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</si>
  <si>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</si>
  <si>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</si>
  <si>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</si>
  <si>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</si>
  <si>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</si>
  <si>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</si>
  <si>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</si>
  <si>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</si>
  <si>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</si>
  <si>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</si>
  <si>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</si>
  <si>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</si>
  <si>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</si>
  <si>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</si>
  <si>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</si>
  <si>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</si>
  <si>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</si>
  <si>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</si>
  <si>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</si>
  <si>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</si>
  <si>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</si>
  <si>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</si>
  <si>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</si>
  <si>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</si>
  <si>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</si>
  <si>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</si>
  <si>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</si>
  <si>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</si>
  <si>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</si>
  <si>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</si>
  <si>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</si>
  <si>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</si>
  <si>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</si>
  <si>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</si>
  <si>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</si>
  <si>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</si>
  <si>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</si>
  <si>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</si>
  <si>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</si>
  <si>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</si>
  <si>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</si>
  <si>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</si>
  <si>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</si>
  <si>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</si>
  <si>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</si>
  <si>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</si>
  <si>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</si>
  <si>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</si>
  <si>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</si>
  <si>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</si>
  <si>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</si>
  <si>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</si>
  <si>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</si>
  <si>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</si>
  <si>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</si>
  <si>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</si>
  <si>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</si>
  <si>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</si>
  <si>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</si>
  <si>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</si>
  <si>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</si>
  <si>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</si>
  <si>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</si>
  <si>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</si>
  <si>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</si>
  <si>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</si>
  <si>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</si>
  <si>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</si>
  <si>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</si>
  <si>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</si>
  <si>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</si>
  <si>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</si>
  <si>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</si>
  <si>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</si>
  <si>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</si>
  <si>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</si>
  <si>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</si>
  <si>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</si>
  <si>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</si>
  <si>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</si>
  <si>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</si>
  <si>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</si>
  <si>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</si>
  <si>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</si>
  <si>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</si>
  <si>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</si>
  <si>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</si>
  <si>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</si>
  <si>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</si>
  <si>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</si>
  <si>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</si>
  <si>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</si>
  <si>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</si>
  <si>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</si>
  <si>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</si>
  <si>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</si>
  <si>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</si>
  <si>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</si>
  <si>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</si>
  <si>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</si>
  <si>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</si>
  <si>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</si>
  <si>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</si>
  <si>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</si>
  <si>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</si>
  <si>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</si>
  <si>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</si>
  <si>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</si>
  <si>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</si>
  <si>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</si>
  <si>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</si>
  <si>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</si>
  <si>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</si>
  <si>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</si>
  <si>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</si>
  <si>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</si>
  <si>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</si>
  <si>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</si>
  <si>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</si>
  <si>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</si>
  <si>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</si>
  <si>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</si>
  <si>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</si>
  <si>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</si>
  <si>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</si>
  <si>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</si>
  <si>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</si>
  <si>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</si>
  <si>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</si>
  <si>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</si>
  <si>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</si>
  <si>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</si>
  <si>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</si>
  <si>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</si>
  <si>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</si>
  <si>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</si>
  <si>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</si>
  <si>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</si>
  <si>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</si>
  <si>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</si>
  <si>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</si>
  <si>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</si>
  <si>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</si>
  <si>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</si>
  <si>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</si>
  <si>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</si>
  <si>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</si>
  <si>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</si>
  <si>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</si>
  <si>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</si>
  <si>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</si>
  <si>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</si>
  <si>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</si>
  <si>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</si>
  <si>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</si>
  <si>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</si>
  <si>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</si>
  <si>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</si>
  <si>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</si>
  <si>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</si>
  <si>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</si>
  <si>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</si>
  <si>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</si>
  <si>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</si>
  <si>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</si>
  <si>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</si>
  <si>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</si>
  <si>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</si>
  <si>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</si>
  <si>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</si>
  <si>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</si>
  <si>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</si>
  <si>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</si>
  <si>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</si>
  <si>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</si>
  <si>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</si>
  <si>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</si>
  <si>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</si>
  <si>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</si>
  <si>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</si>
  <si>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</si>
  <si>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</si>
  <si>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</si>
  <si>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</si>
  <si>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</si>
  <si>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</si>
  <si>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</si>
  <si>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</si>
  <si>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</si>
  <si>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</si>
  <si>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</si>
  <si>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</si>
  <si>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</si>
  <si>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</si>
  <si>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</si>
  <si>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</si>
  <si>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</si>
  <si>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</si>
  <si>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</si>
  <si>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</si>
  <si>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</si>
  <si>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</si>
  <si>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</si>
  <si>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</si>
  <si>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</si>
  <si>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</si>
  <si>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</si>
  <si>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</si>
  <si>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</si>
  <si>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</si>
  <si>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</si>
  <si>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</si>
  <si>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</si>
  <si>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</si>
  <si>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</si>
  <si>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</si>
  <si>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</si>
  <si>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</si>
  <si>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</si>
  <si>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</si>
  <si>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</si>
  <si>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</si>
  <si>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</si>
  <si>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</si>
  <si>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</si>
  <si>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</si>
  <si>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</si>
  <si>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</si>
  <si>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</si>
  <si>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</si>
  <si>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</si>
  <si>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</si>
  <si>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</si>
  <si>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</si>
  <si>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</si>
  <si>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</si>
  <si>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</si>
  <si>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</si>
  <si>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</si>
  <si>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</si>
  <si>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</si>
  <si>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</si>
  <si>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</si>
  <si>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</si>
  <si>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</si>
  <si>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</si>
  <si>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</si>
  <si>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</si>
  <si>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</si>
  <si>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</si>
  <si>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</si>
  <si>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</si>
  <si>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</si>
  <si>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</si>
  <si>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</si>
  <si>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</si>
  <si>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</si>
  <si>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</si>
  <si>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</si>
  <si>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</si>
  <si>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</si>
  <si>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</si>
  <si>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</si>
  <si>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</si>
  <si>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</si>
  <si>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</si>
  <si>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</si>
  <si>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</si>
  <si>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</si>
  <si>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</si>
  <si>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</si>
  <si>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</si>
  <si>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</si>
  <si>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</si>
  <si>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</si>
  <si>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</si>
  <si>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</si>
  <si>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</si>
  <si>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</si>
  <si>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</si>
  <si>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</si>
  <si>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</si>
  <si>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</si>
  <si>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</si>
  <si>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</si>
  <si>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</si>
  <si>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</si>
  <si>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</si>
  <si>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</si>
  <si>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</si>
  <si>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</si>
  <si>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</si>
  <si>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</si>
  <si>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</si>
  <si>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</si>
  <si>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</si>
  <si>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</si>
  <si>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</si>
  <si>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</si>
  <si>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</si>
  <si>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</si>
  <si>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</si>
  <si>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</si>
  <si>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</si>
  <si>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</si>
  <si>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</si>
  <si>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</si>
  <si>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</si>
  <si>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</si>
  <si>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</si>
  <si>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</si>
  <si>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</si>
  <si>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</si>
  <si>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</si>
  <si>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</si>
  <si>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</si>
  <si>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</si>
  <si>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</si>
  <si>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</si>
  <si>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</si>
  <si>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</si>
  <si>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</si>
  <si>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</si>
  <si>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</si>
  <si>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</si>
  <si>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</si>
  <si>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</si>
  <si>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</si>
  <si>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</si>
  <si>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</si>
  <si>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</si>
  <si>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</si>
  <si>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</si>
  <si>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</si>
  <si>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</si>
  <si>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</si>
  <si>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</si>
  <si>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</si>
  <si>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</si>
  <si>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</si>
  <si>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</si>
  <si>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</si>
  <si>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</si>
  <si>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</si>
  <si>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</si>
  <si>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</si>
  <si>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</si>
  <si>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</si>
  <si>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</si>
  <si>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</si>
  <si>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</si>
  <si>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</si>
  <si>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</si>
  <si>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</si>
  <si>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</si>
  <si>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</si>
  <si>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</si>
  <si>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</si>
  <si>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</si>
  <si>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</si>
  <si>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</si>
  <si>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</si>
  <si>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</si>
  <si>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</si>
  <si>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</si>
  <si>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</si>
  <si>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</si>
  <si>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</si>
  <si>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</si>
  <si>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</si>
  <si>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</si>
  <si>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</si>
  <si>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</si>
  <si>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</si>
  <si>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</si>
  <si>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</si>
  <si>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</si>
  <si>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</si>
  <si>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</si>
  <si>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</si>
  <si>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</si>
  <si>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</si>
  <si>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</si>
  <si>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</si>
  <si>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</si>
  <si>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</si>
  <si>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</si>
  <si>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</si>
  <si>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</si>
  <si>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</si>
  <si>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</si>
  <si>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</si>
  <si>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</si>
  <si>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</si>
  <si>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</si>
  <si>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</si>
  <si>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</si>
  <si>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</si>
  <si>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</si>
  <si>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</si>
  <si>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</si>
  <si>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</si>
  <si>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</si>
  <si>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</si>
  <si>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</si>
  <si>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</si>
  <si>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</si>
  <si>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</si>
  <si>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</si>
  <si>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</si>
  <si>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</si>
  <si>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</si>
  <si>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</si>
  <si>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</si>
  <si>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</si>
  <si>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</si>
  <si>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</si>
  <si>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</si>
  <si>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</si>
  <si>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</si>
  <si>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</si>
  <si>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</si>
  <si>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</si>
  <si>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</si>
  <si>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</si>
  <si>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</si>
  <si>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</si>
  <si>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</si>
  <si>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</si>
  <si>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</si>
  <si>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</si>
  <si>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</si>
  <si>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</si>
  <si>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</si>
  <si>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</si>
  <si>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</si>
  <si>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</si>
  <si>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</si>
  <si>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</si>
  <si>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</si>
  <si>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</si>
  <si>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</si>
  <si>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</si>
  <si>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</si>
  <si>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</si>
  <si>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</si>
  <si>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</si>
  <si>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</si>
  <si>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</si>
  <si>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</si>
  <si>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</si>
  <si>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</si>
  <si>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</si>
  <si>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</si>
  <si>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</si>
  <si>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</si>
  <si>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</si>
  <si>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</si>
  <si>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</si>
  <si>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</si>
  <si>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</si>
  <si>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</si>
  <si>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</si>
  <si>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</si>
  <si>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</si>
  <si>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</si>
  <si>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</si>
  <si>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</si>
  <si>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</si>
  <si>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</si>
  <si>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</si>
  <si>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</si>
  <si>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</si>
  <si>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</si>
  <si>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</si>
  <si>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</si>
  <si>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</si>
  <si>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</si>
  <si>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</si>
  <si>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</si>
  <si>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</si>
  <si>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</si>
  <si>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</si>
  <si>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</si>
  <si>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</si>
  <si>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</si>
  <si>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</si>
  <si>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</si>
  <si>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</si>
  <si>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</si>
  <si>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</si>
  <si>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</si>
  <si>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</si>
  <si>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</si>
  <si>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</si>
  <si>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</si>
  <si>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</si>
  <si>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</si>
  <si>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</si>
  <si>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</si>
  <si>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</si>
  <si>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</si>
  <si>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</si>
  <si>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</si>
  <si>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</si>
  <si>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</si>
  <si>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</si>
  <si>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</si>
  <si>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</si>
  <si>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</si>
  <si>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</si>
  <si>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</si>
  <si>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</si>
  <si>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</si>
  <si>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</si>
  <si>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</si>
  <si>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</si>
  <si>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</si>
  <si>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</si>
  <si>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</si>
  <si>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</si>
  <si>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</si>
  <si>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</si>
  <si>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</si>
  <si>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</si>
  <si>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</si>
  <si>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</si>
  <si>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</si>
  <si>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</si>
  <si>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</si>
  <si>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</si>
  <si>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</si>
  <si>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</si>
  <si>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</si>
  <si>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</si>
  <si>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</si>
  <si>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</si>
  <si>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</si>
  <si>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</si>
  <si>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</si>
  <si>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</si>
  <si>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</si>
  <si>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</si>
  <si>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</si>
  <si>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</si>
  <si>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</si>
  <si>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</si>
  <si>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</si>
  <si>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</si>
  <si>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</si>
  <si>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</si>
  <si>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</si>
  <si>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</si>
  <si>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</si>
  <si>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</si>
  <si>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</si>
  <si>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</si>
  <si>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</si>
  <si>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</si>
  <si>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</si>
  <si>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</si>
  <si>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</si>
  <si>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</si>
  <si>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</si>
  <si>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</si>
  <si>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</si>
  <si>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</si>
  <si>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</si>
  <si>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</si>
  <si>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</si>
  <si>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</si>
  <si>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</si>
  <si>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</si>
  <si>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</si>
  <si>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</si>
  <si>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</si>
  <si>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</si>
  <si>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</si>
  <si>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</si>
  <si>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</si>
  <si>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</si>
  <si>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</si>
  <si>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</si>
  <si>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</si>
  <si>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</si>
  <si>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</si>
  <si>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</si>
  <si>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</si>
  <si>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</si>
  <si>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</si>
  <si>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</si>
  <si>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</si>
  <si>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</si>
  <si>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</si>
  <si>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</si>
  <si>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</si>
  <si>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</si>
  <si>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</si>
  <si>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</si>
  <si>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</si>
  <si>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</si>
  <si>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</si>
  <si>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</si>
  <si>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</si>
  <si>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</si>
  <si>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</si>
  <si>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</si>
  <si>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</si>
  <si>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</si>
  <si>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</si>
  <si>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</si>
  <si>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</si>
  <si>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</si>
  <si>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</si>
  <si>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</si>
  <si>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</si>
  <si>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</si>
  <si>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</si>
  <si>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</si>
  <si>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</si>
  <si>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</si>
  <si>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</si>
  <si>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</si>
  <si>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</si>
  <si>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</si>
  <si>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</si>
  <si>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</si>
  <si>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</si>
  <si>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</si>
  <si>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</si>
  <si>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</si>
  <si>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</si>
  <si>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</si>
  <si>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</si>
  <si>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</si>
  <si>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</si>
  <si>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</si>
  <si>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</si>
  <si>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</si>
  <si>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</si>
  <si>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</si>
  <si>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</si>
  <si>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</si>
  <si>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</si>
  <si>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</si>
  <si>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</si>
  <si>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</si>
  <si>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</si>
  <si>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</si>
  <si>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</si>
  <si>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</si>
  <si>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</si>
  <si>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</si>
  <si>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</si>
  <si>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</si>
  <si>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</si>
  <si>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</si>
  <si>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</si>
  <si>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</si>
  <si>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</si>
  <si>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</si>
  <si>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</si>
  <si>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</si>
  <si>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</si>
  <si>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</si>
  <si>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</si>
  <si>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</si>
  <si>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</si>
  <si>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</si>
  <si>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</si>
  <si>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</si>
  <si>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</si>
  <si>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</si>
  <si>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</si>
  <si>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</si>
  <si>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</si>
  <si>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</si>
  <si>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</si>
  <si>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</si>
  <si>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</si>
  <si>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</si>
  <si>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</si>
  <si>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</si>
  <si>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</si>
  <si>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</si>
  <si>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</si>
  <si>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</si>
  <si>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</si>
  <si>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</si>
  <si>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</si>
  <si>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</si>
  <si>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</si>
  <si>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</si>
  <si>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</si>
  <si>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</si>
  <si>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</si>
  <si>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</si>
  <si>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</si>
  <si>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</si>
  <si>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</si>
  <si>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</si>
  <si>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</si>
  <si>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</si>
  <si>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</si>
  <si>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</si>
  <si>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</si>
  <si>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</si>
  <si>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</si>
  <si>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</si>
  <si>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</si>
  <si>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</si>
  <si>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</si>
  <si>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</si>
  <si>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</si>
  <si>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</si>
  <si>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</si>
  <si>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</si>
  <si>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</si>
  <si>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</si>
  <si>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</si>
  <si>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</si>
  <si>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</si>
  <si>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</si>
  <si>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</si>
  <si>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</si>
  <si>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</si>
  <si>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</si>
  <si>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</si>
  <si>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</si>
  <si>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</si>
  <si>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</si>
  <si>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</si>
  <si>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</si>
  <si>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</si>
  <si>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</si>
  <si>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</si>
  <si>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</si>
  <si>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</si>
  <si>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</si>
  <si>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</si>
  <si>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</si>
  <si>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</si>
  <si>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</si>
  <si>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</si>
  <si>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</si>
  <si>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</si>
  <si>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</si>
  <si>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</si>
  <si>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</si>
  <si>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</si>
  <si>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</si>
  <si>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</si>
  <si>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</si>
  <si>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</si>
  <si>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</si>
  <si>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</si>
  <si>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</si>
  <si>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</si>
  <si>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</si>
  <si>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</si>
  <si>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</si>
  <si>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</si>
  <si>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</si>
  <si>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</si>
  <si>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</si>
  <si>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</si>
  <si>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</si>
  <si>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</si>
  <si>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</si>
  <si>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</si>
  <si>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</si>
  <si>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</si>
  <si>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</si>
  <si>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</si>
  <si>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</si>
  <si>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</si>
  <si>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</si>
  <si>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</si>
  <si>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</si>
  <si>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</si>
  <si>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</si>
  <si>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</si>
  <si>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</si>
  <si>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</si>
  <si>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</si>
  <si>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</si>
  <si>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</si>
  <si>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</si>
  <si>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</si>
  <si>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</si>
  <si>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</si>
  <si>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</si>
  <si>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</si>
  <si>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</si>
  <si>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</si>
  <si>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</si>
  <si>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</si>
  <si>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</si>
  <si>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</si>
  <si>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</si>
  <si>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</si>
  <si>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</si>
  <si>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</si>
  <si>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</si>
  <si>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</si>
  <si>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</si>
  <si>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</si>
  <si>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</si>
  <si>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</si>
  <si>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</si>
  <si>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</si>
  <si>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</si>
  <si>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</si>
  <si>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</si>
  <si>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</si>
  <si>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</si>
  <si>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</si>
  <si>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</si>
  <si>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</si>
  <si>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</si>
  <si>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</si>
  <si>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</si>
  <si>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</si>
  <si>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</si>
  <si>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</si>
  <si>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</si>
  <si>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</si>
  <si>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</si>
  <si>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</si>
  <si>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</si>
  <si>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</si>
  <si>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</si>
  <si>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</si>
  <si>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</si>
  <si>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</si>
  <si>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</si>
  <si>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</si>
  <si>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</si>
  <si>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</si>
  <si>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</si>
  <si>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</si>
  <si>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</si>
  <si>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</si>
  <si>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</si>
  <si>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</si>
  <si>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</si>
  <si>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</si>
  <si>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</si>
  <si>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</si>
  <si>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</si>
  <si>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</si>
  <si>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</si>
  <si>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</si>
  <si>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</si>
  <si>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</si>
  <si>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</si>
  <si>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</si>
  <si>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</si>
  <si>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</si>
  <si>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</si>
  <si>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</si>
  <si>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</si>
  <si>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</si>
  <si>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</si>
  <si>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</si>
  <si>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</si>
  <si>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</si>
  <si>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</si>
  <si>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</si>
  <si>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</si>
  <si>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</si>
  <si>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</si>
  <si>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</si>
  <si>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</si>
  <si>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</si>
  <si>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</si>
  <si>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</si>
  <si>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</si>
  <si>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</si>
  <si>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</si>
  <si>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</si>
  <si>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</si>
  <si>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</si>
  <si>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</si>
  <si>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</si>
  <si>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</si>
  <si>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</si>
  <si>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</si>
  <si>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</si>
  <si>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</si>
  <si>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</si>
  <si>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</si>
  <si>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</si>
  <si>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</si>
  <si>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</si>
  <si>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</si>
  <si>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</si>
  <si>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</si>
  <si>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</si>
  <si>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</si>
  <si>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</si>
  <si>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</si>
  <si>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</si>
  <si>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</si>
  <si>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</si>
  <si>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</si>
  <si>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</si>
  <si>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</si>
  <si>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</si>
  <si>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</si>
  <si>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</si>
  <si>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</si>
  <si>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</si>
  <si>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</si>
  <si>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</si>
  <si>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</si>
  <si>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</si>
  <si>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</si>
  <si>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</si>
  <si>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</si>
  <si>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</si>
  <si>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</si>
  <si>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</si>
  <si>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</si>
  <si>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</si>
  <si>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</si>
  <si>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</si>
  <si>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</si>
  <si>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</si>
  <si>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</si>
  <si>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</si>
  <si>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</si>
  <si>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</si>
  <si>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</si>
  <si>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</si>
  <si>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</si>
  <si>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</si>
  <si>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</si>
  <si>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</si>
  <si>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</si>
  <si>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</si>
  <si>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</si>
  <si>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</si>
  <si>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</si>
  <si>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</si>
  <si>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</si>
  <si>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</si>
  <si>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</si>
  <si>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</si>
  <si>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</si>
  <si>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</si>
  <si>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</si>
  <si>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</si>
  <si>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</si>
  <si>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</si>
  <si>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</si>
  <si>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</si>
  <si>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</si>
  <si>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</si>
  <si>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</si>
  <si>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</si>
  <si>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</si>
  <si>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</si>
  <si>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</si>
  <si>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</si>
  <si>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</si>
  <si>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</si>
  <si>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</si>
  <si>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</si>
  <si>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</si>
  <si>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</si>
  <si>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</si>
  <si>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</si>
  <si>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</si>
  <si>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</si>
  <si>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</si>
  <si>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</si>
  <si>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</si>
  <si>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</si>
  <si>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</si>
  <si>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</si>
  <si>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</si>
  <si>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</si>
  <si>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</si>
  <si>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</si>
  <si>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</si>
  <si>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</si>
  <si>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</si>
  <si>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</si>
  <si>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</si>
  <si>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</si>
  <si>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</si>
  <si>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</si>
  <si>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</si>
  <si>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</si>
  <si>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</si>
  <si>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</si>
  <si>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</si>
  <si>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</si>
  <si>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</si>
  <si>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</si>
  <si>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</si>
  <si>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</si>
  <si>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</si>
  <si>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</si>
  <si>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</si>
  <si>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</si>
  <si>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</si>
  <si>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</si>
  <si>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</si>
  <si>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</si>
  <si>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</si>
  <si>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</si>
  <si>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</si>
  <si>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</si>
  <si>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</si>
  <si>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</si>
  <si>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</si>
  <si>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</si>
  <si>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</si>
  <si>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</si>
  <si>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</si>
  <si>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</si>
  <si>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</si>
  <si>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</si>
  <si>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</si>
  <si>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</si>
  <si>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</si>
  <si>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</si>
  <si>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</si>
  <si>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</si>
  <si>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</si>
  <si>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</si>
  <si>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</si>
  <si>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</si>
  <si>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</si>
  <si>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</si>
  <si>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</si>
  <si>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</si>
  <si>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</si>
  <si>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</si>
  <si>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</si>
  <si>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</si>
  <si>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</si>
  <si>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</si>
  <si>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</si>
  <si>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</si>
  <si>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</si>
  <si>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</si>
  <si>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</si>
  <si>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</si>
  <si>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</si>
  <si>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</si>
  <si>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</si>
  <si>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</si>
  <si>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</si>
  <si>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</si>
  <si>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</si>
  <si>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</si>
  <si>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</si>
  <si>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</si>
  <si>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</si>
  <si>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</si>
  <si>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</si>
  <si>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</si>
  <si>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</si>
  <si>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</si>
  <si>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</si>
  <si>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</si>
  <si>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</si>
  <si>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</si>
  <si>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</si>
  <si>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</si>
  <si>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</si>
  <si>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</si>
  <si>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</si>
  <si>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</si>
  <si>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</si>
  <si>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</si>
  <si>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</si>
  <si>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</si>
  <si>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</si>
  <si>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</si>
  <si>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</si>
  <si>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</si>
  <si>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</si>
  <si>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</si>
  <si>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</si>
  <si>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</si>
  <si>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</si>
  <si>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</si>
  <si>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</si>
  <si>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</si>
  <si>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</si>
  <si>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</si>
  <si>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</si>
  <si>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</si>
  <si>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</si>
  <si>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</si>
  <si>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</si>
  <si>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</si>
  <si>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</si>
  <si>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</si>
  <si>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</si>
  <si>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</si>
  <si>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</si>
  <si>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</si>
  <si>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</si>
  <si>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</si>
  <si>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</si>
  <si>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</si>
  <si>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</si>
  <si>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</si>
  <si>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</si>
  <si>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</si>
  <si>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</si>
  <si>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</si>
  <si>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</si>
  <si>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</si>
  <si>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</si>
  <si>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</si>
  <si>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</si>
  <si>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</si>
  <si>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</si>
  <si>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</si>
  <si>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</si>
  <si>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</si>
  <si>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</si>
  <si>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</si>
  <si>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</si>
  <si>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</si>
  <si>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</si>
  <si>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</si>
  <si>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</si>
  <si>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</si>
  <si>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</si>
  <si>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</si>
  <si>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</si>
  <si>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</si>
  <si>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</si>
  <si>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</si>
  <si>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</si>
  <si>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</si>
  <si>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</si>
  <si>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</si>
  <si>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</si>
  <si>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</si>
  <si>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</si>
  <si>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</si>
  <si>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</si>
  <si>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</si>
  <si>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</si>
  <si>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</si>
  <si>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</si>
  <si>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</si>
  <si>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</si>
  <si>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</si>
  <si>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</si>
  <si>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</si>
  <si>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</si>
  <si>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</si>
  <si>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</si>
  <si>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</si>
  <si>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</si>
  <si>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</si>
  <si>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</si>
  <si>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</si>
  <si>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</si>
  <si>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</si>
  <si>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</si>
  <si>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</si>
  <si>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</si>
  <si>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</si>
  <si>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</si>
  <si>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</si>
  <si>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</si>
  <si>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</si>
  <si>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</si>
  <si>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</si>
  <si>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</si>
  <si>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</si>
  <si>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</si>
  <si>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</si>
  <si>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</si>
  <si>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</si>
  <si>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</si>
  <si>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</si>
  <si>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</si>
  <si>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</si>
  <si>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</si>
  <si>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</si>
  <si>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</si>
  <si>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</si>
  <si>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</si>
  <si>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</si>
  <si>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</si>
  <si>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</si>
  <si>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</si>
  <si>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</si>
  <si>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</si>
  <si>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</si>
  <si>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</si>
  <si>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</si>
  <si>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</si>
  <si>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</si>
  <si>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</si>
  <si>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</si>
  <si>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</si>
  <si>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</si>
  <si>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</si>
  <si>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</si>
  <si>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</si>
  <si>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</si>
  <si>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</si>
  <si>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</si>
  <si>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</si>
  <si>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</si>
  <si>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</si>
  <si>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</si>
  <si>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</si>
  <si>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</si>
  <si>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</si>
  <si>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</si>
  <si>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</si>
  <si>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</si>
  <si>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</si>
  <si>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</si>
  <si>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</si>
  <si>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</si>
  <si>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</si>
  <si>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</si>
  <si>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</si>
  <si>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</si>
  <si>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</si>
  <si>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</si>
  <si>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</si>
  <si>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</si>
  <si>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</si>
  <si>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</si>
  <si>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</si>
  <si>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</si>
  <si>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</si>
  <si>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</si>
  <si>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</si>
  <si>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</si>
  <si>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</si>
  <si>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</si>
  <si>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</si>
  <si>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</si>
  <si>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</si>
  <si>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</si>
  <si>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</si>
  <si>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</si>
  <si>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</si>
  <si>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</si>
  <si>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</si>
  <si>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</si>
  <si>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</si>
  <si>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</si>
  <si>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</si>
  <si>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</si>
  <si>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</si>
  <si>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</si>
  <si>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</si>
  <si>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</si>
  <si>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</si>
  <si>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</si>
  <si>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</si>
  <si>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</si>
  <si>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</si>
  <si>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</si>
  <si>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</si>
  <si>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</si>
  <si>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</si>
  <si>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</si>
  <si>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</si>
  <si>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</si>
  <si>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</si>
  <si>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</si>
  <si>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</si>
  <si>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</si>
  <si>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</si>
  <si>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</si>
  <si>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</si>
  <si>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</si>
  <si>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</si>
  <si>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</si>
  <si>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</si>
  <si>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</si>
  <si>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</si>
  <si>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</si>
  <si>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</si>
  <si>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</si>
  <si>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</si>
  <si>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</si>
  <si>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</si>
  <si>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</si>
  <si>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</si>
  <si>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</si>
  <si>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</si>
  <si>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</si>
  <si>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</si>
  <si>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</si>
  <si>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</si>
  <si>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</si>
  <si>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</si>
  <si>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</si>
  <si>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</si>
  <si>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</si>
  <si>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</si>
  <si>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</si>
  <si>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</si>
  <si>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</si>
  <si>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</si>
  <si>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</si>
  <si>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</si>
  <si>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</si>
  <si>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</si>
  <si>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</si>
  <si>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</si>
  <si>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</si>
  <si>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</si>
  <si>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</si>
  <si>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</si>
  <si>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</si>
  <si>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</si>
  <si>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</si>
  <si>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</si>
  <si>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</si>
  <si>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</si>
  <si>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</si>
  <si>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</si>
  <si>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</si>
  <si>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</si>
  <si>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</si>
  <si>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</si>
  <si>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</si>
  <si>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</si>
  <si>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</si>
  <si>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</si>
  <si>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</si>
  <si>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</si>
  <si>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</si>
  <si>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</si>
  <si>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</si>
  <si>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</si>
  <si>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</si>
  <si>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</si>
  <si>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</si>
  <si>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</si>
  <si>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</si>
  <si>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</si>
  <si>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</si>
  <si>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</si>
  <si>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</si>
  <si>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</si>
  <si>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</si>
  <si>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</si>
  <si>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</si>
  <si>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</si>
  <si>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</si>
  <si>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</si>
  <si>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</si>
  <si>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</si>
  <si>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</si>
  <si>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</si>
  <si>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</si>
  <si>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</si>
  <si>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</si>
  <si>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</si>
  <si>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</si>
  <si>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</si>
  <si>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</si>
  <si>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</si>
  <si>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</si>
  <si>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</si>
  <si>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</si>
  <si>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</si>
  <si>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</si>
  <si>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</si>
  <si>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</si>
  <si>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</si>
  <si>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</si>
  <si>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</si>
  <si>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</si>
  <si>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</si>
  <si>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</si>
  <si>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</si>
  <si>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</si>
  <si>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</si>
  <si>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</si>
  <si>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</si>
  <si>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</si>
  <si>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</si>
  <si>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</si>
  <si>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</si>
  <si>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</si>
  <si>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</si>
  <si>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</si>
  <si>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</si>
  <si>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</si>
  <si>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</si>
  <si>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</si>
  <si>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</si>
  <si>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</si>
  <si>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</si>
  <si>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</si>
  <si>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</si>
  <si>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</si>
  <si>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</si>
  <si>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</si>
  <si>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</si>
  <si>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</si>
  <si>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</si>
  <si>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</si>
  <si>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</si>
  <si>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</si>
  <si>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</si>
  <si>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</si>
  <si>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</si>
  <si>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</si>
  <si>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</si>
  <si>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</si>
  <si>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</si>
  <si>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</si>
  <si>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</si>
  <si>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</si>
  <si>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</si>
  <si>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</si>
  <si>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</si>
  <si>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</si>
  <si>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</si>
  <si>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</si>
  <si>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</si>
  <si>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</si>
  <si>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</si>
  <si>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</si>
  <si>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</si>
  <si>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</si>
  <si>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</si>
  <si>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</si>
  <si>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</si>
  <si>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</si>
  <si>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</si>
  <si>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</si>
  <si>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</si>
  <si>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</si>
  <si>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</si>
  <si>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</si>
  <si>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</si>
  <si>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</si>
  <si>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</si>
  <si>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</si>
  <si>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</si>
  <si>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</si>
  <si>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</si>
  <si>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</si>
  <si>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</si>
  <si>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</si>
  <si>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</si>
  <si>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</si>
  <si>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</si>
  <si>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</si>
  <si>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</si>
  <si>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</si>
  <si>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</si>
  <si>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</si>
  <si>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</si>
  <si>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</si>
  <si>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</si>
  <si>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</si>
  <si>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</si>
  <si>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</si>
  <si>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</si>
  <si>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</si>
  <si>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</si>
  <si>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</si>
  <si>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</si>
  <si>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</si>
  <si>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</si>
  <si>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</si>
  <si>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</si>
  <si>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</si>
  <si>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</si>
  <si>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</si>
  <si>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</si>
  <si>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</si>
  <si>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</si>
  <si>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</si>
  <si>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</si>
  <si>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</si>
  <si>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</si>
  <si>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</si>
  <si>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</si>
  <si>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</si>
  <si>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</si>
  <si>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</si>
  <si>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</si>
  <si>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</si>
  <si>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</si>
  <si>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</si>
  <si>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</si>
  <si>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</si>
  <si>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</si>
  <si>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</si>
  <si>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</si>
  <si>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</si>
  <si>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</si>
  <si>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</si>
  <si>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</si>
  <si>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</si>
  <si>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</si>
  <si>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</si>
  <si>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</si>
  <si>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</si>
  <si>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</si>
  <si>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</si>
  <si>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</si>
  <si>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</si>
  <si>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</si>
  <si>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</si>
  <si>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</si>
  <si>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</si>
  <si>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</si>
  <si>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</si>
  <si>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</si>
  <si>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</si>
  <si>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</si>
  <si>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</si>
  <si>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</si>
  <si>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</si>
  <si>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</si>
  <si>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</si>
  <si>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</si>
  <si>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</si>
  <si>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</si>
  <si>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</si>
  <si>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</si>
  <si>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</si>
  <si>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</si>
  <si>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</si>
  <si>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</si>
  <si>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</si>
  <si>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</si>
  <si>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</si>
  <si>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</si>
  <si>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</si>
  <si>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</si>
  <si>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</si>
  <si>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</si>
  <si>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</si>
  <si>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</si>
  <si>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</si>
  <si>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</si>
  <si>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</si>
  <si>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</si>
  <si>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</si>
  <si>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</si>
  <si>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</si>
  <si>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</si>
  <si>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</si>
  <si>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</si>
  <si>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</si>
  <si>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</si>
  <si>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</si>
  <si>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</si>
  <si>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</si>
  <si>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</si>
  <si>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</si>
  <si>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</si>
  <si>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</si>
  <si>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</si>
  <si>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</si>
  <si>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</si>
  <si>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</si>
  <si>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</si>
  <si>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</si>
  <si>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</si>
  <si>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</si>
  <si>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</si>
  <si>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</si>
  <si>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</si>
  <si>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</si>
  <si>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</si>
  <si>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</si>
  <si>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</si>
  <si>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</si>
  <si>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</si>
  <si>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</si>
  <si>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</si>
  <si>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</si>
  <si>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</si>
  <si>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</si>
  <si>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</si>
  <si>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</si>
  <si>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</si>
  <si>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</si>
  <si>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</si>
  <si>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</si>
  <si>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</si>
  <si>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</si>
  <si>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</si>
  <si>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</si>
  <si>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</si>
  <si>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</si>
  <si>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</si>
  <si>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</si>
  <si>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</si>
  <si>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</si>
  <si>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</si>
  <si>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</si>
  <si>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</si>
  <si>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</si>
  <si>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</si>
  <si>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</si>
  <si>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</si>
  <si>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</si>
  <si>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</si>
  <si>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</si>
  <si>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</si>
  <si>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</si>
  <si>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</si>
  <si>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</si>
  <si>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</si>
  <si>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</si>
  <si>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</si>
  <si>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</si>
  <si>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</si>
  <si>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</si>
  <si>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</si>
  <si>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</si>
  <si>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</si>
  <si>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</si>
  <si>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</si>
  <si>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</si>
  <si>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</si>
  <si>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</si>
  <si>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</si>
  <si>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</si>
  <si>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</si>
  <si>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</si>
  <si>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</si>
  <si>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</si>
  <si>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</si>
  <si>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</si>
  <si>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</si>
  <si>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</si>
  <si>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</si>
  <si>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</si>
  <si>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</si>
  <si>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</si>
  <si>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</si>
  <si>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</si>
  <si>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</si>
  <si>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</si>
  <si>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</si>
  <si>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</si>
  <si>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</si>
  <si>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</si>
  <si>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</si>
  <si>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</si>
  <si>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</si>
  <si>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</si>
  <si>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</si>
  <si>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</si>
  <si>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</si>
  <si>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</si>
  <si>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</si>
  <si>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</si>
  <si>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</si>
  <si>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</si>
  <si>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</si>
  <si>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</si>
  <si>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</si>
  <si>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</si>
  <si>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</si>
  <si>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</si>
  <si>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</si>
  <si>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</si>
  <si>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</si>
  <si>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</si>
  <si>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</si>
  <si>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</si>
  <si>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</si>
  <si>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</si>
  <si>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</si>
  <si>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</si>
  <si>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</si>
  <si>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</si>
  <si>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</si>
  <si>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</si>
  <si>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</si>
  <si>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</si>
  <si>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</si>
  <si>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</si>
  <si>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</si>
  <si>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</si>
  <si>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</si>
  <si>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</si>
  <si>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</si>
  <si>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</si>
  <si>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</si>
  <si>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</si>
  <si>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</si>
  <si>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</si>
  <si>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</si>
  <si>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</si>
  <si>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</si>
  <si>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</si>
  <si>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</si>
  <si>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</si>
  <si>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</si>
  <si>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</si>
  <si>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</si>
  <si>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</si>
  <si>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</si>
  <si>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</si>
  <si>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</si>
  <si>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</si>
  <si>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</si>
  <si>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</si>
  <si>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</si>
  <si>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</si>
  <si>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</si>
  <si>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</si>
  <si>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</si>
  <si>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</si>
  <si>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</si>
  <si>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</si>
  <si>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</si>
  <si>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</si>
  <si>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</si>
  <si>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</si>
  <si>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</si>
  <si>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</si>
  <si>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</si>
  <si>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</si>
  <si>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</si>
  <si>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</si>
  <si>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</si>
  <si>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</si>
  <si>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</si>
  <si>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</si>
  <si>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</si>
  <si>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</si>
  <si>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</si>
  <si>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</si>
  <si>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</si>
  <si>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</si>
  <si>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</si>
  <si>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</si>
  <si>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</si>
  <si>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</si>
  <si>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</si>
  <si>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</si>
  <si>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</si>
  <si>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</si>
  <si>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</si>
  <si>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</si>
  <si>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</si>
  <si>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</si>
  <si>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</si>
  <si>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</si>
  <si>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</si>
  <si>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</si>
  <si>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</si>
  <si>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</si>
  <si>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</si>
  <si>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</si>
  <si>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</si>
  <si>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</si>
  <si>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</si>
  <si>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</si>
  <si>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</si>
  <si>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</si>
  <si>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</si>
  <si>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</si>
  <si>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</si>
  <si>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</si>
  <si>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</si>
  <si>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</si>
  <si>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</si>
  <si>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</si>
  <si>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</si>
  <si>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</si>
  <si>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</si>
  <si>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</si>
  <si>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</si>
  <si>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</si>
  <si>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</si>
  <si>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</si>
  <si>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</si>
  <si>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</si>
  <si>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</si>
  <si>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</si>
  <si>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</si>
  <si>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</si>
  <si>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</si>
  <si>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</si>
  <si>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</si>
  <si>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</si>
  <si>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</si>
  <si>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</si>
  <si>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</si>
  <si>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</si>
  <si>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</si>
  <si>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</si>
  <si>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</si>
  <si>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</si>
  <si>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</si>
  <si>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</si>
  <si>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</si>
  <si>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</si>
  <si>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</si>
  <si>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</si>
  <si>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</si>
  <si>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</si>
  <si>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</si>
  <si>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</si>
  <si>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</si>
  <si>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</si>
  <si>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</si>
  <si>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</si>
  <si>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</si>
  <si>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</si>
  <si>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</si>
  <si>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</si>
  <si>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</si>
  <si>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</si>
  <si>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</si>
  <si>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</si>
  <si>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</si>
  <si>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</si>
  <si>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</si>
  <si>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</si>
  <si>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</si>
  <si>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</si>
  <si>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</si>
  <si>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</si>
  <si>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</si>
  <si>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</si>
  <si>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</si>
  <si>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</si>
  <si>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</si>
  <si>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</si>
  <si>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</si>
  <si>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</si>
  <si>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</si>
  <si>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</si>
  <si>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</si>
  <si>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</si>
  <si>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</si>
  <si>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</si>
  <si>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</si>
  <si>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</si>
  <si>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</si>
  <si>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</si>
  <si>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</si>
  <si>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</si>
  <si>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</si>
  <si>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</si>
  <si>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</si>
  <si>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</si>
  <si>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</si>
  <si>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</si>
  <si>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</si>
  <si>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</si>
  <si>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</si>
  <si>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</si>
  <si>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</si>
  <si>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</si>
  <si>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</si>
  <si>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</si>
  <si>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</si>
  <si>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</si>
  <si>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</si>
  <si>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</si>
  <si>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</si>
  <si>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</si>
  <si>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</si>
  <si>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</si>
  <si>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</si>
  <si>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</si>
  <si>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</si>
  <si>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</si>
  <si>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</si>
  <si>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</si>
  <si>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</si>
  <si>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</si>
  <si>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</si>
  <si>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</si>
  <si>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</si>
  <si>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</si>
  <si>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</si>
  <si>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</si>
  <si>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</si>
  <si>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</si>
  <si>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</si>
  <si>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</si>
  <si>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</si>
  <si>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</si>
  <si>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</si>
  <si>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</si>
  <si>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</si>
  <si>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</si>
  <si>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</si>
  <si>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</si>
  <si>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</si>
  <si>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</si>
  <si>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</si>
  <si>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</si>
  <si>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</si>
  <si>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</si>
  <si>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</si>
  <si>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</si>
  <si>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</si>
  <si>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</si>
  <si>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</si>
  <si>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</si>
  <si>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</si>
  <si>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</si>
  <si>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</si>
  <si>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</si>
  <si>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</si>
  <si>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</si>
  <si>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</si>
  <si>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</si>
  <si>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</si>
  <si>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</si>
  <si>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</si>
  <si>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</si>
  <si>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</si>
  <si>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</si>
  <si>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</si>
  <si>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</si>
  <si>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</si>
  <si>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</si>
  <si>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</si>
  <si>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</si>
  <si>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</si>
  <si>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</si>
  <si>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</si>
  <si>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</si>
  <si>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</si>
  <si>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</si>
  <si>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</si>
  <si>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</si>
  <si>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</si>
  <si>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</si>
  <si>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</si>
  <si>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</si>
  <si>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</si>
  <si>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</si>
  <si>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</si>
  <si>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</si>
  <si>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</si>
  <si>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</si>
  <si>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</si>
  <si>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</si>
  <si>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</si>
  <si>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</si>
  <si>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</si>
  <si>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</si>
  <si>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</si>
  <si>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</si>
  <si>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</si>
  <si>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</si>
  <si>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</si>
  <si>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</si>
  <si>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</si>
  <si>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</si>
  <si>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</si>
  <si>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</si>
  <si>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</si>
  <si>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</si>
  <si>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</si>
  <si>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</si>
  <si>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</si>
  <si>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</si>
  <si>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</si>
  <si>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</si>
  <si>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</si>
  <si>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</si>
  <si>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</si>
  <si>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</si>
  <si>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</si>
  <si>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</si>
  <si>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</si>
  <si>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</si>
  <si>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</si>
  <si>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</si>
  <si>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</si>
  <si>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</si>
  <si>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</si>
  <si>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</si>
  <si>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</si>
  <si>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</si>
  <si>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</si>
  <si>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</si>
  <si>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</si>
  <si>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</si>
  <si>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</si>
  <si>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</si>
  <si>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</si>
  <si>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</si>
  <si>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</si>
  <si>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</si>
  <si>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</si>
  <si>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</si>
  <si>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</si>
  <si>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</si>
  <si>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</si>
  <si>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</si>
  <si>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</si>
  <si>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</si>
  <si>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</si>
  <si>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</si>
  <si>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</si>
  <si>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</si>
  <si>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</si>
  <si>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</si>
  <si>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</si>
  <si>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</si>
  <si>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</si>
  <si>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</si>
  <si>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</si>
  <si>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</si>
  <si>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</si>
  <si>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</si>
  <si>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</si>
  <si>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</si>
  <si>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</si>
  <si>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</si>
  <si>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</si>
  <si>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</si>
  <si>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</si>
  <si>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</si>
  <si>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</si>
  <si>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</si>
  <si>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</si>
  <si>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</si>
  <si>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</si>
  <si>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</si>
  <si>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</si>
  <si>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</si>
  <si>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</si>
  <si>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</si>
  <si>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</si>
  <si>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</si>
  <si>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</si>
  <si>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</si>
  <si>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</si>
  <si>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</si>
  <si>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</si>
  <si>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</si>
  <si>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</si>
  <si>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</si>
  <si>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</si>
  <si>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</si>
  <si>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</si>
  <si>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</si>
  <si>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</si>
  <si>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</si>
  <si>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</si>
  <si>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</si>
  <si>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</si>
  <si>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</si>
  <si>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</si>
  <si>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</si>
  <si>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</si>
  <si>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</si>
  <si>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</si>
  <si>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</si>
  <si>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</si>
  <si>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</si>
  <si>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</si>
  <si>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</si>
  <si>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</si>
  <si>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</si>
  <si>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</si>
  <si>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</si>
  <si>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</si>
  <si>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</si>
  <si>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</si>
  <si>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</si>
  <si>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</si>
  <si>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</si>
  <si>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</si>
  <si>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</si>
  <si>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</si>
  <si>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</si>
  <si>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</si>
  <si>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</si>
  <si>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</si>
  <si>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</si>
  <si>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</si>
  <si>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</si>
  <si>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</si>
  <si>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</si>
  <si>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</si>
  <si>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</si>
  <si>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</si>
  <si>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</si>
  <si>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</si>
  <si>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</si>
  <si>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</si>
  <si>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</si>
  <si>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</si>
  <si>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</si>
  <si>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</si>
  <si>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</si>
  <si>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</si>
  <si>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</si>
  <si>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</si>
  <si>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</si>
  <si>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</si>
  <si>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</si>
  <si>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</si>
  <si>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</si>
  <si>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</si>
  <si>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</si>
  <si>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</si>
  <si>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</si>
  <si>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</si>
  <si>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</si>
  <si>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</si>
  <si>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</si>
  <si>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</si>
  <si>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</si>
  <si>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</si>
  <si>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</si>
  <si>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</si>
  <si>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</si>
  <si>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</si>
  <si>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</si>
  <si>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</si>
  <si>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</si>
  <si>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</si>
  <si>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</si>
  <si>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</si>
  <si>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</si>
  <si>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</si>
  <si>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</si>
  <si>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</si>
  <si>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</si>
  <si>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</si>
  <si>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</si>
  <si>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</si>
  <si>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</si>
  <si>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</si>
  <si>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</si>
  <si>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</si>
  <si>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</si>
  <si>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</si>
  <si>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</si>
  <si>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</si>
  <si>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</si>
  <si>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</si>
  <si>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</si>
  <si>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</si>
  <si>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</si>
  <si>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</si>
  <si>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</si>
  <si>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</si>
  <si>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</si>
  <si>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</si>
  <si>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</si>
  <si>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</si>
  <si>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</si>
  <si>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</si>
  <si>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</si>
  <si>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</si>
  <si>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</si>
  <si>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</si>
  <si>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</si>
  <si>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</si>
  <si>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</si>
  <si>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</si>
  <si>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</si>
  <si>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</si>
  <si>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</si>
  <si>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</si>
  <si>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</si>
  <si>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</si>
  <si>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</si>
  <si>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</si>
  <si>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</si>
  <si>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</si>
  <si>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</si>
  <si>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</si>
  <si>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</si>
  <si>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</si>
  <si>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</si>
  <si>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</si>
  <si>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</si>
  <si>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</si>
  <si>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</si>
  <si>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</si>
  <si>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</si>
  <si>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</si>
  <si>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</si>
  <si>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</si>
  <si>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</si>
  <si>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</si>
  <si>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</si>
  <si>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</si>
  <si>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</si>
  <si>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</si>
  <si>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</si>
  <si>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</si>
  <si>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</si>
  <si>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</si>
  <si>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</si>
  <si>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</si>
  <si>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</si>
  <si>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</si>
  <si>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</si>
  <si>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</si>
  <si>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</si>
  <si>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</si>
  <si>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</si>
  <si>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</si>
  <si>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</si>
  <si>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</si>
  <si>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</si>
  <si>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</si>
  <si>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</si>
  <si>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</si>
  <si>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</si>
  <si>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</si>
  <si>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</si>
  <si>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</si>
  <si>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</si>
  <si>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</si>
  <si>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</si>
  <si>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</si>
  <si>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</si>
  <si>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</si>
  <si>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</si>
  <si>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</si>
  <si>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</si>
  <si>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</si>
  <si>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</si>
  <si>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</si>
  <si>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</si>
  <si>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</si>
  <si>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</si>
  <si>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</si>
  <si>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</si>
  <si>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</si>
  <si>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</si>
  <si>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</si>
  <si>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</si>
  <si>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</si>
  <si>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</si>
  <si>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</si>
  <si>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</si>
  <si>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</si>
  <si>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</si>
  <si>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</si>
  <si>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</si>
  <si>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</si>
  <si>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</si>
  <si>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</si>
  <si>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</si>
  <si>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</si>
  <si>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</si>
  <si>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</si>
  <si>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</si>
  <si>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</si>
  <si>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</si>
  <si>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</si>
  <si>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</si>
  <si>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</si>
  <si>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</si>
  <si>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</si>
  <si>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</si>
  <si>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</si>
  <si>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</si>
  <si>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</si>
  <si>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</si>
  <si>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</si>
  <si>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</si>
  <si>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</si>
  <si>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</si>
  <si>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</si>
  <si>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</si>
  <si>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</si>
  <si>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</si>
  <si>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</si>
  <si>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</si>
  <si>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</si>
  <si>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</si>
  <si>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</si>
  <si>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</si>
  <si>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</si>
  <si>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</si>
  <si>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</si>
  <si>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</si>
  <si>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</si>
  <si>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</si>
  <si>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</si>
  <si>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</si>
  <si>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</si>
  <si>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</si>
  <si>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</si>
  <si>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</si>
  <si>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</si>
  <si>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</si>
  <si>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</si>
  <si>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</si>
  <si>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</si>
  <si>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</si>
  <si>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</si>
  <si>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</si>
  <si>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</si>
  <si>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</si>
  <si>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</si>
  <si>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</si>
  <si>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</si>
  <si>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</si>
  <si>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</si>
  <si>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</si>
  <si>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</si>
  <si>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</si>
  <si>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</si>
  <si>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</si>
  <si>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</si>
  <si>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</si>
  <si>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</si>
  <si>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</si>
  <si>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</si>
  <si>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</si>
  <si>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</si>
  <si>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</si>
  <si>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</si>
  <si>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</si>
  <si>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</si>
  <si>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</si>
  <si>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</si>
  <si>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</si>
  <si>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</si>
  <si>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</si>
  <si>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</si>
  <si>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</si>
  <si>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</si>
  <si>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</si>
  <si>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</si>
  <si>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</si>
  <si>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</si>
  <si>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</si>
  <si>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</si>
  <si>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</si>
  <si>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</si>
  <si>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</si>
  <si>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</si>
  <si>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</si>
  <si>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</si>
  <si>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</si>
  <si>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</si>
  <si>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</si>
  <si>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</si>
  <si>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</si>
  <si>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</si>
  <si>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</si>
  <si>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</si>
  <si>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</si>
  <si>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</si>
  <si>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</si>
  <si>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</si>
  <si>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</si>
  <si>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</si>
  <si>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</si>
  <si>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</si>
  <si>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</si>
  <si>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</si>
  <si>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</si>
  <si>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</si>
  <si>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</si>
  <si>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</si>
  <si>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</si>
  <si>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</si>
  <si>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</si>
  <si>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</si>
  <si>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</si>
  <si>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</si>
  <si>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</si>
  <si>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</si>
  <si>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</si>
  <si>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</si>
  <si>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</si>
  <si>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</si>
  <si>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</si>
  <si>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</si>
  <si>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</si>
  <si>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</si>
  <si>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</si>
  <si>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</si>
  <si>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</si>
  <si>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</si>
  <si>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</si>
  <si>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</si>
  <si>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</si>
  <si>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</si>
  <si>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</si>
  <si>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</si>
  <si>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</si>
  <si>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</si>
  <si>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</si>
  <si>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</si>
  <si>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</si>
  <si>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</si>
  <si>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</si>
  <si>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</si>
  <si>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</si>
  <si>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</si>
  <si>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</si>
  <si>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</si>
  <si>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</si>
  <si>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</si>
  <si>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</si>
  <si>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</si>
  <si>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</si>
  <si>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</si>
  <si>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</si>
  <si>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</si>
  <si>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</si>
  <si>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</si>
  <si>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</si>
  <si>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</si>
  <si>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</si>
  <si>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</si>
  <si>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</si>
  <si>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</si>
  <si>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</si>
  <si>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</si>
  <si>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</si>
  <si>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</si>
  <si>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</si>
  <si>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</si>
  <si>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</si>
  <si>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</si>
  <si>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</si>
  <si>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</si>
  <si>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</si>
  <si>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</si>
  <si>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</si>
  <si>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</si>
  <si>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</si>
  <si>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</si>
  <si>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</si>
  <si>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</si>
  <si>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</si>
  <si>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</si>
  <si>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</si>
  <si>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</si>
  <si>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</si>
  <si>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</si>
  <si>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</si>
  <si>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</si>
  <si>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</si>
  <si>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</si>
  <si>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</si>
  <si>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</si>
  <si>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</si>
  <si>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</si>
  <si>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</si>
  <si>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</si>
  <si>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</si>
  <si>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</si>
  <si>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</si>
  <si>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</si>
  <si>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</si>
  <si>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</si>
  <si>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</si>
  <si>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</si>
  <si>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</si>
  <si>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</si>
  <si>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</si>
  <si>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</si>
  <si>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</si>
  <si>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</si>
  <si>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</si>
  <si>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</si>
  <si>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</si>
  <si>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</si>
  <si>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</si>
  <si>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</si>
  <si>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</si>
  <si>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</si>
  <si>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</si>
  <si>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</si>
  <si>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</si>
  <si>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</si>
  <si>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</si>
  <si>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</si>
  <si>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</si>
  <si>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</si>
  <si>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</si>
  <si>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</si>
  <si>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</si>
  <si>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</si>
  <si>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</si>
  <si>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</si>
  <si>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</si>
  <si>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</si>
  <si>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</si>
  <si>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</si>
  <si>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</si>
  <si>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</si>
  <si>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</si>
  <si>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</si>
  <si>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</si>
  <si>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</si>
  <si>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</si>
  <si>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</si>
  <si>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</si>
  <si>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</si>
  <si>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</si>
  <si>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</si>
  <si>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</si>
  <si>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</si>
  <si>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</si>
  <si>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</si>
  <si>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</si>
  <si>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</si>
  <si>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</si>
  <si>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</si>
  <si>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</si>
  <si>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</si>
  <si>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</si>
  <si>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</si>
  <si>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</si>
  <si>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</si>
  <si>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</si>
  <si>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</si>
  <si>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</si>
  <si>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</si>
  <si>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</si>
  <si>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</si>
  <si>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</si>
  <si>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</si>
  <si>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</si>
  <si>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</si>
  <si>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</si>
  <si>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</si>
  <si>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</si>
  <si>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</si>
  <si>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</si>
  <si>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</si>
  <si>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</si>
  <si>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</si>
  <si>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</si>
  <si>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</si>
  <si>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</si>
  <si>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</si>
  <si>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</si>
  <si>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</si>
  <si>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</si>
  <si>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</si>
  <si>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</si>
  <si>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</si>
  <si>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</si>
  <si>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</si>
  <si>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</si>
  <si>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</si>
  <si>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</si>
  <si>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</si>
  <si>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</si>
  <si>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</si>
  <si>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</si>
  <si>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</si>
  <si>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</si>
  <si>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</si>
  <si>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</si>
  <si>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</si>
  <si>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</si>
  <si>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</si>
  <si>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</si>
  <si>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</si>
  <si>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</si>
  <si>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</si>
  <si>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</si>
  <si>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</si>
  <si>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</si>
  <si>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</si>
  <si>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</si>
  <si>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</si>
  <si>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</si>
  <si>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</si>
  <si>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</si>
  <si>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</si>
  <si>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</si>
  <si>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</si>
  <si>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</si>
  <si>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</si>
  <si>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</si>
  <si>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</si>
  <si>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</si>
  <si>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</si>
  <si>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</si>
  <si>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</si>
  <si>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</si>
  <si>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</si>
  <si>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</si>
  <si>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</si>
  <si>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</si>
  <si>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</si>
  <si>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</si>
  <si>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</si>
  <si>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</si>
  <si>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</si>
  <si>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</si>
  <si>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</si>
  <si>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</si>
  <si>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</si>
  <si>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</si>
  <si>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</si>
  <si>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</si>
  <si>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</si>
  <si>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</si>
  <si>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</si>
  <si>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</si>
  <si>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</si>
  <si>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</si>
  <si>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</si>
  <si>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</si>
  <si>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</si>
  <si>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</si>
  <si>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</si>
  <si>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</si>
  <si>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</si>
  <si>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</si>
  <si>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</si>
  <si>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</si>
  <si>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</si>
  <si>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</si>
  <si>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</si>
  <si>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</si>
  <si>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</si>
  <si>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</si>
  <si>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</si>
  <si>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</si>
  <si>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</si>
  <si>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</si>
  <si>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</si>
  <si>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</si>
  <si>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</si>
  <si>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</si>
  <si>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</si>
  <si>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</si>
  <si>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</si>
  <si>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</si>
  <si>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</si>
  <si>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</si>
  <si>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</si>
  <si>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</si>
  <si>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</si>
  <si>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</si>
  <si>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</si>
  <si>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</si>
  <si>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</si>
  <si>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</si>
  <si>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</si>
  <si>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</si>
  <si>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</si>
  <si>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</si>
  <si>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</si>
  <si>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</si>
  <si>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</si>
  <si>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</si>
  <si>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</si>
  <si>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</si>
  <si>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</si>
  <si>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</si>
  <si>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</si>
  <si>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</si>
  <si>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</si>
  <si>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</si>
  <si>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</si>
  <si>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</si>
  <si>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</si>
  <si>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</si>
  <si>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</si>
  <si>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</si>
  <si>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</si>
  <si>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</si>
  <si>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</si>
  <si>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</si>
  <si>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</si>
  <si>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</si>
  <si>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</si>
  <si>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</si>
  <si>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</si>
  <si>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</si>
  <si>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</si>
  <si>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</si>
  <si>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</si>
  <si>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</si>
  <si>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</si>
  <si>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</si>
  <si>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</si>
  <si>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</si>
  <si>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</si>
  <si>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</si>
  <si>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</si>
  <si>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</si>
  <si>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</si>
  <si>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</si>
  <si>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</si>
  <si>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</si>
  <si>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</si>
  <si>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</si>
  <si>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</si>
  <si>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</si>
  <si>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</si>
  <si>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</si>
  <si>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</si>
  <si>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</si>
  <si>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</si>
  <si>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</si>
  <si>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</si>
  <si>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</si>
  <si>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</si>
  <si>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</si>
  <si>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</si>
  <si>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</si>
  <si>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</si>
  <si>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</si>
  <si>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</si>
  <si>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</si>
  <si>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</si>
  <si>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</si>
  <si>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</si>
  <si>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</si>
  <si>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</si>
  <si>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</si>
  <si>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</si>
  <si>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</si>
  <si>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</si>
  <si>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</si>
  <si>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</si>
  <si>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</si>
  <si>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</si>
  <si>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</si>
  <si>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</si>
  <si>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</si>
  <si>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</si>
  <si>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</si>
  <si>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</si>
  <si>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</si>
  <si>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</si>
  <si>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</si>
  <si>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</si>
  <si>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</si>
  <si>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</si>
  <si>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</si>
  <si>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</si>
  <si>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</si>
  <si>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</si>
  <si>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</si>
  <si>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</si>
  <si>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</si>
  <si>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</si>
  <si>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</si>
  <si>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</si>
  <si>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</si>
  <si>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</si>
  <si>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</si>
  <si>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</si>
  <si>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</si>
  <si>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</si>
  <si>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</si>
  <si>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</si>
  <si>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</si>
  <si>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</si>
  <si>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</si>
  <si>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</si>
  <si>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</si>
  <si>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</si>
  <si>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</si>
  <si>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</si>
  <si>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</si>
  <si>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</si>
  <si>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</si>
  <si>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</si>
  <si>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</si>
  <si>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</si>
  <si>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</si>
  <si>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</si>
  <si>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</si>
  <si>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</si>
  <si>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</si>
  <si>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</si>
  <si>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</si>
  <si>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</si>
  <si>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</si>
  <si>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</si>
  <si>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</si>
  <si>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</si>
  <si>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</si>
  <si>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</si>
  <si>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</si>
  <si>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</si>
  <si>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</si>
  <si>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</si>
  <si>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</si>
  <si>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</si>
  <si>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</si>
  <si>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</si>
  <si>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</si>
  <si>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</si>
  <si>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</si>
  <si>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</si>
  <si>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</si>
  <si>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</si>
  <si>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</si>
  <si>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</si>
  <si>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</si>
  <si>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</si>
  <si>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</si>
  <si>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</si>
  <si>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</si>
  <si>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</si>
  <si>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</si>
  <si>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</si>
  <si>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</si>
  <si>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</si>
  <si>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</si>
  <si>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</si>
  <si>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</si>
  <si>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</si>
  <si>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</si>
  <si>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</si>
  <si>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</si>
  <si>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</si>
  <si>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</si>
  <si>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</si>
  <si>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</si>
  <si>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</si>
  <si>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</si>
  <si>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</si>
  <si>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</si>
  <si>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</si>
  <si>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</si>
  <si>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</si>
  <si>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</si>
  <si>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</si>
  <si>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</si>
  <si>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</si>
  <si>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</si>
  <si>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</si>
  <si>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</si>
  <si>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</si>
  <si>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</si>
  <si>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</si>
  <si>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</si>
  <si>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</si>
  <si>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</si>
  <si>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</si>
  <si>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</si>
  <si>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</si>
  <si>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</si>
  <si>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</si>
  <si>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</si>
  <si>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</si>
  <si>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</si>
  <si>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</si>
  <si>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</si>
  <si>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</si>
  <si>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</si>
  <si>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</si>
  <si>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</si>
  <si>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</si>
  <si>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</si>
  <si>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</si>
  <si>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</si>
  <si>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</si>
  <si>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</si>
  <si>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</si>
  <si>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</si>
  <si>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</si>
  <si>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</si>
  <si>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</si>
  <si>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</si>
  <si>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</si>
  <si>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</si>
  <si>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</si>
  <si>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</si>
  <si>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</si>
  <si>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</si>
  <si>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</si>
  <si>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</si>
  <si>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</si>
  <si>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</si>
  <si>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</si>
  <si>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</si>
  <si>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</si>
  <si>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</si>
  <si>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</si>
  <si>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</si>
  <si>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</si>
  <si>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</si>
  <si>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</si>
  <si>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</si>
  <si>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</si>
  <si>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</si>
  <si>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</si>
  <si>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</si>
  <si>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</si>
  <si>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</si>
  <si>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</si>
  <si>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</si>
  <si>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</si>
  <si>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</si>
  <si>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</si>
  <si>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</si>
  <si>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</si>
  <si>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</si>
  <si>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</si>
  <si>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</si>
  <si>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</si>
  <si>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</si>
  <si>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</si>
  <si>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</si>
  <si>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</si>
  <si>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</si>
  <si>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</si>
  <si>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</si>
  <si>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</si>
  <si>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</si>
  <si>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</si>
  <si>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</si>
  <si>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</si>
  <si>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</si>
  <si>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</si>
  <si>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</si>
  <si>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</si>
  <si>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</si>
  <si>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</si>
  <si>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</si>
  <si>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</si>
  <si>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</si>
  <si>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</si>
  <si>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</si>
  <si>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</si>
  <si>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</si>
  <si>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</si>
  <si>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</si>
  <si>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</si>
  <si>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</si>
  <si>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</si>
  <si>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</si>
  <si>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</si>
  <si>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</si>
  <si>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</si>
  <si>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</si>
  <si>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</si>
  <si>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</si>
  <si>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</si>
  <si>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</si>
  <si>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</si>
  <si>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</si>
  <si>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</si>
  <si>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</si>
  <si>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</si>
  <si>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</si>
  <si>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</si>
  <si>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</si>
  <si>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</si>
  <si>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</si>
  <si>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</si>
  <si>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</si>
  <si>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</si>
  <si>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</si>
  <si>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</si>
  <si>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</si>
  <si>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</si>
  <si>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</si>
  <si>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</si>
  <si>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</si>
  <si>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</si>
  <si>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</si>
  <si>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</si>
  <si>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</si>
  <si>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</si>
  <si>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</si>
  <si>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</si>
  <si>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</si>
  <si>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</si>
  <si>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</si>
  <si>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</si>
  <si>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</si>
  <si>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</si>
  <si>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</si>
  <si>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</si>
  <si>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</si>
  <si>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</si>
  <si>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</si>
  <si>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</si>
  <si>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</si>
  <si>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</si>
  <si>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</si>
  <si>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</si>
  <si>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</si>
  <si>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</si>
  <si>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</si>
  <si>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</si>
  <si>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</si>
  <si>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</si>
  <si>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</si>
  <si>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</si>
  <si>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</si>
  <si>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</si>
  <si>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</si>
  <si>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</si>
  <si>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</si>
  <si>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</si>
  <si>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</si>
  <si>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</si>
  <si>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</si>
  <si>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</si>
  <si>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</si>
  <si>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</si>
  <si>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</si>
  <si>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</si>
  <si>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</si>
  <si>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</si>
  <si>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</si>
  <si>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</si>
  <si>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</si>
  <si>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</si>
  <si>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</si>
  <si>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</si>
  <si>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</si>
  <si>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</si>
  <si>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</si>
  <si>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</si>
  <si>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</si>
  <si>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</si>
  <si>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</si>
  <si>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</si>
  <si>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</si>
  <si>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</si>
  <si>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</si>
  <si>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</si>
  <si>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</si>
  <si>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</si>
  <si>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</si>
  <si>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</si>
  <si>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</si>
  <si>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</si>
  <si>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</si>
  <si>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</si>
  <si>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</si>
  <si>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</si>
  <si>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</si>
  <si>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</si>
  <si>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</si>
  <si>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</si>
  <si>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</si>
  <si>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</si>
  <si>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</si>
  <si>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</si>
  <si>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</si>
  <si>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</si>
  <si>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</si>
  <si>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</si>
  <si>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</si>
  <si>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</si>
  <si>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</si>
  <si>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</si>
  <si>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</si>
  <si>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</si>
  <si>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</si>
  <si>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</si>
  <si>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</si>
  <si>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</si>
  <si>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</si>
  <si>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</si>
  <si>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</si>
  <si>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</si>
  <si>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</si>
  <si>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</si>
  <si>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</si>
  <si>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</si>
  <si>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</si>
  <si>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</si>
  <si>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</si>
  <si>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</si>
  <si>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</si>
  <si>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</si>
  <si>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</si>
  <si>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</si>
  <si>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</si>
  <si>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</si>
  <si>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</si>
  <si>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</si>
  <si>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</si>
  <si>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</si>
  <si>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</si>
  <si>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</si>
  <si>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</si>
  <si>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</si>
  <si>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</si>
  <si>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</si>
  <si>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</si>
  <si>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</si>
  <si>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</si>
  <si>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</si>
  <si>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</si>
  <si>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</si>
  <si>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</si>
  <si>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</si>
  <si>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</si>
  <si>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</si>
  <si>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</si>
  <si>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</si>
  <si>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</si>
  <si>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</si>
  <si>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</si>
  <si>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</si>
  <si>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</si>
  <si>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</si>
  <si>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</si>
  <si>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</si>
  <si>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</si>
  <si>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</si>
  <si>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</si>
  <si>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</si>
  <si>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</si>
  <si>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</si>
  <si>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</si>
  <si>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</si>
  <si>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</si>
  <si>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</si>
  <si>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</si>
  <si>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</si>
  <si>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</si>
  <si>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</si>
  <si>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</si>
  <si>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</si>
  <si>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</si>
  <si>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</si>
  <si>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</si>
  <si>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</si>
  <si>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</si>
  <si>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</si>
  <si>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</si>
  <si>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</si>
  <si>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</si>
  <si>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</si>
  <si>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</si>
  <si>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</si>
  <si>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</si>
  <si>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</si>
  <si>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</si>
  <si>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</si>
  <si>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</si>
  <si>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</si>
  <si>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</si>
  <si>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</si>
  <si>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</si>
  <si>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</si>
  <si>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</si>
  <si>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</si>
  <si>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</si>
  <si>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</si>
  <si>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</si>
  <si>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</si>
  <si>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</si>
  <si>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</si>
  <si>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</si>
  <si>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</si>
  <si>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</si>
  <si>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</si>
  <si>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</si>
  <si>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</si>
  <si>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</si>
  <si>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</si>
  <si>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</si>
  <si>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</si>
  <si>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</si>
  <si>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</si>
  <si>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</si>
  <si>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</si>
  <si>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</si>
  <si>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</si>
  <si>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</si>
  <si>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</si>
  <si>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</si>
  <si>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</si>
  <si>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</si>
  <si>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</si>
  <si>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</si>
  <si>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</si>
  <si>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</si>
  <si>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</si>
  <si>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</si>
  <si>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</si>
  <si>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</si>
  <si>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</si>
  <si>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</si>
  <si>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</si>
  <si>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</si>
  <si>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</si>
  <si>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</si>
  <si>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</si>
  <si>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</si>
  <si>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</si>
  <si>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</si>
  <si>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</si>
  <si>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</si>
  <si>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</si>
  <si>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</si>
  <si>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</si>
  <si>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</si>
  <si>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</si>
  <si>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</si>
  <si>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</si>
  <si>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</si>
  <si>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</si>
  <si>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</si>
  <si>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</si>
  <si>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</si>
  <si>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</si>
  <si>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</si>
  <si>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</si>
  <si>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</si>
  <si>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</si>
  <si>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</si>
  <si>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</si>
  <si>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</si>
  <si>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</si>
  <si>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</si>
  <si>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</si>
  <si>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</si>
  <si>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</si>
  <si>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</si>
  <si>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</si>
  <si>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</si>
  <si>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</si>
  <si>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</si>
  <si>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</si>
  <si>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</si>
  <si>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</si>
  <si>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</si>
  <si>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</si>
  <si>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</si>
  <si>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</si>
  <si>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</si>
  <si>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</si>
  <si>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</si>
  <si>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</si>
  <si>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</si>
  <si>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</si>
  <si>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</si>
  <si>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</si>
  <si>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</si>
  <si>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</si>
  <si>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</si>
  <si>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</si>
  <si>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</si>
  <si>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</si>
  <si>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</si>
  <si>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</si>
  <si>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</si>
  <si>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</si>
  <si>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</si>
  <si>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</si>
  <si>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</si>
  <si>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</si>
  <si>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</si>
  <si>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</si>
  <si>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</si>
  <si>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</si>
  <si>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</si>
  <si>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</si>
  <si>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</si>
  <si>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</si>
  <si>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</si>
  <si>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</si>
  <si>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</si>
  <si>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</si>
  <si>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</si>
  <si>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</si>
  <si>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</si>
  <si>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</si>
  <si>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</si>
  <si>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</si>
  <si>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</si>
  <si>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</si>
  <si>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</si>
  <si>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</si>
  <si>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</si>
  <si>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</si>
  <si>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</si>
  <si>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</si>
  <si>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</si>
  <si>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</si>
  <si>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</si>
  <si>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</si>
  <si>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</si>
  <si>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</si>
  <si>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</si>
  <si>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</si>
  <si>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</si>
  <si>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</si>
  <si>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</si>
  <si>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</si>
  <si>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</si>
  <si>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</si>
  <si>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</si>
  <si>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</si>
  <si>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</si>
  <si>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</si>
  <si>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</si>
  <si>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</si>
  <si>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</si>
  <si>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</si>
  <si>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</si>
  <si>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</si>
  <si>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</si>
  <si>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</si>
  <si>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</si>
  <si>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</si>
  <si>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</si>
  <si>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</si>
  <si>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</si>
  <si>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</si>
  <si>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</si>
  <si>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</si>
  <si>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</si>
  <si>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</si>
  <si>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</si>
  <si>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</si>
  <si>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</si>
  <si>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</si>
  <si>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</si>
  <si>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</si>
  <si>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</si>
  <si>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</si>
  <si>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</si>
  <si>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</si>
  <si>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</si>
  <si>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</si>
  <si>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</si>
  <si>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</si>
  <si>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</si>
  <si>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</si>
  <si>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</si>
  <si>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</si>
  <si>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</si>
  <si>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</si>
  <si>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</si>
  <si>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</si>
  <si>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</si>
  <si>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</si>
  <si>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</si>
  <si>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</si>
  <si>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</si>
  <si>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</si>
  <si>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</si>
  <si>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</si>
  <si>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</si>
  <si>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</si>
  <si>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</si>
  <si>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</si>
  <si>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</si>
  <si>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</si>
  <si>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</si>
  <si>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</si>
  <si>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</si>
  <si>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</si>
  <si>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</si>
  <si>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</si>
  <si>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</si>
  <si>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</si>
  <si>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</si>
  <si>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</si>
  <si>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</si>
  <si>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</si>
  <si>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</si>
  <si>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</si>
  <si>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</si>
  <si>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</si>
  <si>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</si>
  <si>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</si>
  <si>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</si>
  <si>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</si>
  <si>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</si>
  <si>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</si>
  <si>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</si>
  <si>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</si>
  <si>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</si>
  <si>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</si>
  <si>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</si>
  <si>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</si>
  <si>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</si>
  <si>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</si>
  <si>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</si>
  <si>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</si>
  <si>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</si>
  <si>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</si>
  <si>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</si>
  <si>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</si>
  <si>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</si>
  <si>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</si>
  <si>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</si>
  <si>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</si>
  <si>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</si>
  <si>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</si>
  <si>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</si>
  <si>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</si>
  <si>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</si>
  <si>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</si>
  <si>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</si>
  <si>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</si>
  <si>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</si>
  <si>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</si>
  <si>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</si>
  <si>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</si>
  <si>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</si>
  <si>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</si>
  <si>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</si>
  <si>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</si>
  <si>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</si>
  <si>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</si>
  <si>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</si>
  <si>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</si>
  <si>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</si>
  <si>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</si>
  <si>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</si>
  <si>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</si>
  <si>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</si>
  <si>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</si>
  <si>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</si>
  <si>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</si>
  <si>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</si>
  <si>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</si>
  <si>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</si>
  <si>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</si>
  <si>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</si>
  <si>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</si>
  <si>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</si>
  <si>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</si>
  <si>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</si>
  <si>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</si>
  <si>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</si>
  <si>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</si>
  <si>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</si>
  <si>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</si>
  <si>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</si>
  <si>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</si>
  <si>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</si>
  <si>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</si>
  <si>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</si>
  <si>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</si>
  <si>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</si>
  <si>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</si>
  <si>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</si>
  <si>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</si>
  <si>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</si>
  <si>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</si>
  <si>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</si>
  <si>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</si>
  <si>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</si>
  <si>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</si>
  <si>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</si>
  <si>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</si>
  <si>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</si>
  <si>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</si>
  <si>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</si>
  <si>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</si>
  <si>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</si>
  <si>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</si>
  <si>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</si>
  <si>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</si>
  <si>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</si>
  <si>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</si>
  <si>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</si>
  <si>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</si>
  <si>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</si>
  <si>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</si>
  <si>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</si>
  <si>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</si>
  <si>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</si>
  <si>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</si>
  <si>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</si>
  <si>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</si>
  <si>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</si>
  <si>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</si>
  <si>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</si>
  <si>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</si>
  <si>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</si>
  <si>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</si>
  <si>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</si>
  <si>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</si>
  <si>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</si>
  <si>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</si>
  <si>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</si>
  <si>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</si>
  <si>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</si>
  <si>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</si>
  <si>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</si>
  <si>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</si>
  <si>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</si>
  <si>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</si>
  <si>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</si>
  <si>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</si>
  <si>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</si>
  <si>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</si>
  <si>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</si>
  <si>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</si>
  <si>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</si>
  <si>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</si>
  <si>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</si>
  <si>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</si>
  <si>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</si>
  <si>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</si>
  <si>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</si>
  <si>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</si>
  <si>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</si>
  <si>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</si>
  <si>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</si>
  <si>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</si>
  <si>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</si>
  <si>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</si>
  <si>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</si>
  <si>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</si>
  <si>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</si>
  <si>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</si>
  <si>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</si>
  <si>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</si>
  <si>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</si>
  <si>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</si>
  <si>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</si>
  <si>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</si>
  <si>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</si>
  <si>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</si>
  <si>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</si>
  <si>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</si>
  <si>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</si>
  <si>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</si>
  <si>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</si>
  <si>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</si>
  <si>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</si>
  <si>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</si>
  <si>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</si>
  <si>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</si>
  <si>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</si>
  <si>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</si>
  <si>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</si>
  <si>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</si>
  <si>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</si>
  <si>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</si>
  <si>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</si>
  <si>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</si>
  <si>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</si>
  <si>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</si>
  <si>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</si>
  <si>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</si>
  <si>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</si>
  <si>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</si>
  <si>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</si>
  <si>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</si>
  <si>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</si>
  <si>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</si>
  <si>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</si>
  <si>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</si>
  <si>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</si>
  <si>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</si>
  <si>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</si>
  <si>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</si>
  <si>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</si>
  <si>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</si>
  <si>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</si>
  <si>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</si>
  <si>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</si>
  <si>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</si>
  <si>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</si>
  <si>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</si>
  <si>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</si>
  <si>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</si>
  <si>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</si>
  <si>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</si>
  <si>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</si>
  <si>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</si>
  <si>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</si>
  <si>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</si>
  <si>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</si>
  <si>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</si>
  <si>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</si>
  <si>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</si>
  <si>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</si>
  <si>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</si>
  <si>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</si>
  <si>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</si>
  <si>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</si>
  <si>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</si>
  <si>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</si>
  <si>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</si>
  <si>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</si>
  <si>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</si>
  <si>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</si>
  <si>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</si>
  <si>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</si>
  <si>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</si>
  <si>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</si>
  <si>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</si>
  <si>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</si>
  <si>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</si>
  <si>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</si>
  <si>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</si>
  <si>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</si>
  <si>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</si>
  <si>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</si>
  <si>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</si>
  <si>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</si>
  <si>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</si>
  <si>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</si>
  <si>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</si>
  <si>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</si>
  <si>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</si>
  <si>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</si>
  <si>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</si>
  <si>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</si>
  <si>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</si>
  <si>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</si>
  <si>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</si>
  <si>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</si>
  <si>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</si>
  <si>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</si>
  <si>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</si>
  <si>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</si>
  <si>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</si>
  <si>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</si>
  <si>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</si>
  <si>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</si>
  <si>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</si>
  <si>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</si>
  <si>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</si>
  <si>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</si>
  <si>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</si>
  <si>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</si>
  <si>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</si>
  <si>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</si>
  <si>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</si>
  <si>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</si>
  <si>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</si>
  <si>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</si>
  <si>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</si>
  <si>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</si>
  <si>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</si>
  <si>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</si>
  <si>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</si>
  <si>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</si>
  <si>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</si>
  <si>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</si>
  <si>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</si>
  <si>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</si>
  <si>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</si>
  <si>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</si>
  <si>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</si>
  <si>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</si>
  <si>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</si>
  <si>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</si>
  <si>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</si>
  <si>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</si>
  <si>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</si>
  <si>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</si>
  <si>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</si>
  <si>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</si>
  <si>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</si>
  <si>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</si>
  <si>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</si>
  <si>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</si>
  <si>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</si>
  <si>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</si>
  <si>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</si>
  <si>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</si>
  <si>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</si>
  <si>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</si>
  <si>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</si>
  <si>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</si>
  <si>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</si>
  <si>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</si>
  <si>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</si>
  <si>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</si>
  <si>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</si>
  <si>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</si>
  <si>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</si>
  <si>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</si>
  <si>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</si>
  <si>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</si>
  <si>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</si>
  <si>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</si>
  <si>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</si>
  <si>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</si>
  <si>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</si>
  <si>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</si>
  <si>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</si>
  <si>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</si>
  <si>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</si>
  <si>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</si>
  <si>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</si>
  <si>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</si>
  <si>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</si>
  <si>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</si>
  <si>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</si>
  <si>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</si>
  <si>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</si>
  <si>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</si>
  <si>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</si>
  <si>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</si>
  <si>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</si>
  <si>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</si>
  <si>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</si>
  <si>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</si>
  <si>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</si>
  <si>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</si>
  <si>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</si>
  <si>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</si>
  <si>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</si>
  <si>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</si>
  <si>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</si>
  <si>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</si>
  <si>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</si>
  <si>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</si>
  <si>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</si>
  <si>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</si>
  <si>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</si>
  <si>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</si>
  <si>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</si>
  <si>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</si>
  <si>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</si>
  <si>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</si>
  <si>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</si>
  <si>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</si>
  <si>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</si>
  <si>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</si>
  <si>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</si>
  <si>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</si>
  <si>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</si>
  <si>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</si>
  <si>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</si>
  <si>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</si>
  <si>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</si>
  <si>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</si>
  <si>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</si>
  <si>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</si>
  <si>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</si>
  <si>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</si>
  <si>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</si>
  <si>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</si>
  <si>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</si>
  <si>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</si>
  <si>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</si>
  <si>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</si>
  <si>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</si>
  <si>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</si>
  <si>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</si>
  <si>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</si>
  <si>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</si>
  <si>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</si>
  <si>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</si>
  <si>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</si>
  <si>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</si>
  <si>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</si>
  <si>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</si>
  <si>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</si>
  <si>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</si>
  <si>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</si>
  <si>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</si>
  <si>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</si>
  <si>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</si>
  <si>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</si>
  <si>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</si>
  <si>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</si>
  <si>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</si>
  <si>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</si>
  <si>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</si>
  <si>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</si>
  <si>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</si>
  <si>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</si>
  <si>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</si>
  <si>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</si>
  <si>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</si>
  <si>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</si>
  <si>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</si>
  <si>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</si>
  <si>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</si>
  <si>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</si>
  <si>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</si>
  <si>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</si>
  <si>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</si>
  <si>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</si>
  <si>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</si>
  <si>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</si>
  <si>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</si>
  <si>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</si>
  <si>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</si>
  <si>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</si>
  <si>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</si>
  <si>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</si>
  <si>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</si>
  <si>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</si>
  <si>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</si>
  <si>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</si>
  <si>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</si>
  <si>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</si>
  <si>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</si>
  <si>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</si>
  <si>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</si>
  <si>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</si>
  <si>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</si>
  <si>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</si>
  <si>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</si>
  <si>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</si>
  <si>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</si>
  <si>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</si>
  <si>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</si>
  <si>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</si>
  <si>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</si>
  <si>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</si>
  <si>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</si>
  <si>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</si>
  <si>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</si>
  <si>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</si>
  <si>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</si>
  <si>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</si>
  <si>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</si>
  <si>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</si>
  <si>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</si>
  <si>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</si>
  <si>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</si>
  <si>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</si>
  <si>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</si>
  <si>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</si>
  <si>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</si>
  <si>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</si>
  <si>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</si>
  <si>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</si>
  <si>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</si>
  <si>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</si>
  <si>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</si>
  <si>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</si>
  <si>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</si>
  <si>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</si>
  <si>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</si>
  <si>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</si>
  <si>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</si>
  <si>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</si>
  <si>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</si>
  <si>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</si>
  <si>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</si>
  <si>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</si>
  <si>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</si>
  <si>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</si>
  <si>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</si>
  <si>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</si>
  <si>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</si>
  <si>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</si>
  <si>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</si>
  <si>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</si>
  <si>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</si>
  <si>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</si>
  <si>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</si>
  <si>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</si>
  <si>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</si>
  <si>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</si>
  <si>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</si>
  <si>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</si>
  <si>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</si>
  <si>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</si>
  <si>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</si>
  <si>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</si>
  <si>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</si>
  <si>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</si>
  <si>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</si>
  <si>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</si>
  <si>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</si>
  <si>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</si>
  <si>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</si>
  <si>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</si>
  <si>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</si>
  <si>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</si>
  <si>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</si>
  <si>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</si>
  <si>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</si>
  <si>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</si>
  <si>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</si>
  <si>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</si>
  <si>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</si>
  <si>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</si>
  <si>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</si>
  <si>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</si>
  <si>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</si>
  <si>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</si>
  <si>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</si>
  <si>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</si>
  <si>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</si>
  <si>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</si>
  <si>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</si>
  <si>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</si>
  <si>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</si>
  <si>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</si>
  <si>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</si>
  <si>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</si>
  <si>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</si>
  <si>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</si>
  <si>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</si>
  <si>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</si>
  <si>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</si>
  <si>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</si>
  <si>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</si>
  <si>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</si>
  <si>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</si>
  <si>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</si>
  <si>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</si>
  <si>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</si>
  <si>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</si>
  <si>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</si>
  <si>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</si>
  <si>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</si>
  <si>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</si>
  <si>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</si>
  <si>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</si>
  <si>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</si>
  <si>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</si>
  <si>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</si>
  <si>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</si>
  <si>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</si>
  <si>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</si>
  <si>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</si>
  <si>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</si>
  <si>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</si>
  <si>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</si>
  <si>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</si>
  <si>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</si>
  <si>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</si>
  <si>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</si>
  <si>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</si>
  <si>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</si>
  <si>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</si>
  <si>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</si>
  <si>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</si>
  <si>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</si>
  <si>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</si>
  <si>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</si>
  <si>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</si>
  <si>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</si>
  <si>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</si>
  <si>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</si>
  <si>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</si>
  <si>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</si>
  <si>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</si>
  <si>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</si>
  <si>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</si>
  <si>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</si>
  <si>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</si>
  <si>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</si>
  <si>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</si>
  <si>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</si>
  <si>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</si>
  <si>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</si>
  <si>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</si>
  <si>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</si>
  <si>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</si>
  <si>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</si>
  <si>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</si>
  <si>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</si>
  <si>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</si>
  <si>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</si>
  <si>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</si>
  <si>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</si>
  <si>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</si>
  <si>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</si>
  <si>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</si>
  <si>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</si>
  <si>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</si>
  <si>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</si>
  <si>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</si>
  <si>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</si>
  <si>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</si>
  <si>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</si>
  <si>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</si>
  <si>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</si>
  <si>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</si>
  <si>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</si>
  <si>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</si>
  <si>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</si>
  <si>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</si>
  <si>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</si>
  <si>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</si>
  <si>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</si>
  <si>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</si>
  <si>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</si>
  <si>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</si>
  <si>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</si>
  <si>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</si>
  <si>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</si>
  <si>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</si>
  <si>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</si>
  <si>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</si>
  <si>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</si>
  <si>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</si>
  <si>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</si>
  <si>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</si>
  <si>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</si>
  <si>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</si>
  <si>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</si>
  <si>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</si>
  <si>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</si>
  <si>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</si>
  <si>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</si>
  <si>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</si>
  <si>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</si>
  <si>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</si>
  <si>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</si>
  <si>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</si>
  <si>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</si>
  <si>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</si>
  <si>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</si>
  <si>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</si>
  <si>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</si>
  <si>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</si>
  <si>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</si>
  <si>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</si>
  <si>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</si>
  <si>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</si>
  <si>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</si>
  <si>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</si>
  <si>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</si>
  <si>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</si>
  <si>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</si>
  <si>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</si>
  <si>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</si>
  <si>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</si>
  <si>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</si>
  <si>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</si>
  <si>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</si>
  <si>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</si>
  <si>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</si>
  <si>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</si>
  <si>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</si>
  <si>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</si>
  <si>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</si>
  <si>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</si>
  <si>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</si>
  <si>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</si>
  <si>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</si>
  <si>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</si>
  <si>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</si>
  <si>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</si>
  <si>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</si>
  <si>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</si>
  <si>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</si>
  <si>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</si>
  <si>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</si>
  <si>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</si>
  <si>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</si>
  <si>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</si>
  <si>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</si>
  <si>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</si>
  <si>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</si>
  <si>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</si>
  <si>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</si>
  <si>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</si>
  <si>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</si>
  <si>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</si>
  <si>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</si>
  <si>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</si>
  <si>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</si>
  <si>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</si>
  <si>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</si>
  <si>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</si>
  <si>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</si>
  <si>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</si>
  <si>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</si>
  <si>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</si>
  <si>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</si>
  <si>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</si>
  <si>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</si>
  <si>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</si>
  <si>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</si>
  <si>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</si>
  <si>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</si>
  <si>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</si>
  <si>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</si>
  <si>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</si>
  <si>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</si>
  <si>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</si>
  <si>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</si>
  <si>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</si>
  <si>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</si>
  <si>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</si>
  <si>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</si>
  <si>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</si>
  <si>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</si>
  <si>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</si>
  <si>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</si>
  <si>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</si>
  <si>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</si>
  <si>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</si>
  <si>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</si>
  <si>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</si>
  <si>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</si>
  <si>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</si>
  <si>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</si>
  <si>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</si>
  <si>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</si>
  <si>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</si>
  <si>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</si>
  <si>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</si>
  <si>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</si>
  <si>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</si>
  <si>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</si>
  <si>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</si>
  <si>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</si>
  <si>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</si>
  <si>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</si>
  <si>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</si>
  <si>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</si>
  <si>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</si>
  <si>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</si>
  <si>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</si>
  <si>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</si>
  <si>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</si>
  <si>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</si>
  <si>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</si>
  <si>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</si>
  <si>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</si>
  <si>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</si>
  <si>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</si>
  <si>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</si>
  <si>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</si>
  <si>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</si>
  <si>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</si>
  <si>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</si>
  <si>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</si>
  <si>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</si>
  <si>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</si>
  <si>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</si>
  <si>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</si>
  <si>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</si>
  <si>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</si>
  <si>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</si>
  <si>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</si>
  <si>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</si>
  <si>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</si>
  <si>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</si>
  <si>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</si>
  <si>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</si>
  <si>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</si>
  <si>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</si>
  <si>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</si>
  <si>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</si>
  <si>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</si>
  <si>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</si>
  <si>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</si>
  <si>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</si>
  <si>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</si>
  <si>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</si>
  <si>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</si>
  <si>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</si>
  <si>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</si>
  <si>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</si>
  <si>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</si>
  <si>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</si>
  <si>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</si>
  <si>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</si>
  <si>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</si>
  <si>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</si>
  <si>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</si>
  <si>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</si>
  <si>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</si>
  <si>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</si>
  <si>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</si>
  <si>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</si>
  <si>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</si>
  <si>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</si>
  <si>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</si>
  <si>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</si>
  <si>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</si>
  <si>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</si>
  <si>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</si>
  <si>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</si>
  <si>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</si>
  <si>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</si>
  <si>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</si>
  <si>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</si>
  <si>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</si>
  <si>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</si>
  <si>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</si>
  <si>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</si>
  <si>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</si>
  <si>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</si>
  <si>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</si>
  <si>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</si>
  <si>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</si>
  <si>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</si>
  <si>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</si>
  <si>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</si>
  <si>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</si>
  <si>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</si>
  <si>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</si>
  <si>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</si>
  <si>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</si>
  <si>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</si>
  <si>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</si>
  <si>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</si>
  <si>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</si>
  <si>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</si>
  <si>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</si>
  <si>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</si>
  <si>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</si>
  <si>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</si>
  <si>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</si>
  <si>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</si>
  <si>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</si>
  <si>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</si>
  <si>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</si>
  <si>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</si>
  <si>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</si>
  <si>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</si>
  <si>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</si>
  <si>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</si>
  <si>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</si>
  <si>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</si>
  <si>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</si>
  <si>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</si>
  <si>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</si>
  <si>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</si>
  <si>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</si>
  <si>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</si>
  <si>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</si>
  <si>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</si>
  <si>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</si>
  <si>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</si>
  <si>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</si>
  <si>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</si>
  <si>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</si>
  <si>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</si>
  <si>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</si>
  <si>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</si>
  <si>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</si>
  <si>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</si>
  <si>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</si>
  <si>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</si>
  <si>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</si>
  <si>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</si>
  <si>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</si>
  <si>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</si>
  <si>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</si>
  <si>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</si>
  <si>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</si>
  <si>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</si>
  <si>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</si>
  <si>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</si>
  <si>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</si>
  <si>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</si>
  <si>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</si>
  <si>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</si>
  <si>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</si>
  <si>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</si>
  <si>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</si>
  <si>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</si>
  <si>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</si>
  <si>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</si>
  <si>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</si>
  <si>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</si>
  <si>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</si>
  <si>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</si>
  <si>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</si>
  <si>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</si>
  <si>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</si>
  <si>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</si>
  <si>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</si>
  <si>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</si>
  <si>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</si>
  <si>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</si>
  <si>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</si>
  <si>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</si>
  <si>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</si>
  <si>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</si>
  <si>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</si>
  <si>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</si>
  <si>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</si>
  <si>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</si>
  <si>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</si>
  <si>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</si>
  <si>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</si>
  <si>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</si>
  <si>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</si>
  <si>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</si>
  <si>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</si>
  <si>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</si>
  <si>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</si>
  <si>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</si>
  <si>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</si>
  <si>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</si>
  <si>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</si>
  <si>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</si>
  <si>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</si>
  <si>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</si>
  <si>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</si>
  <si>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</si>
  <si>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</si>
  <si>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</si>
  <si>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</si>
  <si>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</si>
  <si>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</si>
  <si>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</si>
  <si>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</si>
  <si>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</si>
  <si>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</si>
  <si>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</si>
  <si>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</si>
  <si>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</si>
  <si>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</si>
  <si>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</si>
  <si>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</si>
  <si>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</si>
  <si>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</si>
  <si>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</si>
  <si>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</si>
  <si>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</si>
  <si>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</si>
  <si>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</si>
  <si>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</si>
  <si>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</si>
  <si>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</si>
  <si>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</si>
  <si>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</si>
  <si>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</si>
  <si>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</si>
  <si>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</si>
  <si>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</si>
  <si>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</si>
  <si>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</si>
  <si>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</si>
  <si>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</si>
  <si>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</si>
  <si>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</si>
  <si>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</si>
  <si>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</si>
  <si>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</si>
  <si>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</si>
  <si>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</si>
  <si>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</si>
  <si>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</si>
  <si>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</si>
  <si>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</si>
  <si>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</si>
  <si>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</si>
  <si>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</si>
  <si>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</si>
  <si>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</si>
  <si>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</si>
  <si>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</si>
  <si>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</si>
  <si>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</si>
  <si>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</si>
  <si>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</si>
  <si>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</si>
  <si>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</si>
  <si>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</si>
  <si>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</si>
  <si>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</si>
  <si>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</si>
  <si>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</si>
  <si>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</si>
  <si>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</si>
  <si>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</si>
  <si>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</si>
  <si>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</si>
  <si>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</si>
  <si>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</si>
  <si>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</si>
  <si>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</si>
  <si>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</si>
  <si>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</si>
  <si>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</si>
  <si>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</si>
  <si>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</si>
  <si>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</si>
  <si>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</si>
  <si>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</si>
  <si>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</si>
  <si>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</si>
  <si>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</si>
  <si>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</si>
  <si>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</si>
  <si>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</si>
  <si>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</si>
  <si>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</si>
  <si>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</si>
  <si>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</si>
  <si>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</si>
  <si>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</si>
  <si>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</si>
  <si>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</si>
  <si>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</si>
  <si>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</si>
  <si>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</si>
  <si>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</si>
  <si>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</si>
  <si>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</si>
  <si>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</si>
  <si>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</si>
  <si>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</si>
  <si>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</si>
  <si>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</si>
  <si>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</si>
  <si>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</si>
  <si>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</si>
  <si>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</si>
  <si>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</si>
  <si>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</si>
  <si>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</si>
  <si>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</si>
  <si>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</si>
  <si>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</si>
  <si>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</si>
  <si>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</si>
  <si>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</si>
  <si>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</si>
  <si>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</si>
  <si>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</si>
  <si>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</si>
  <si>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</si>
  <si>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</si>
  <si>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</si>
  <si>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</si>
  <si>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</si>
  <si>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</si>
  <si>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</si>
  <si>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</si>
  <si>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</si>
  <si>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</si>
  <si>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</si>
  <si>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</si>
  <si>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</si>
  <si>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</si>
  <si>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</si>
  <si>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</si>
  <si>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</si>
  <si>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</si>
  <si>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</si>
  <si>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</si>
  <si>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</si>
  <si>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</si>
  <si>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</si>
  <si>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</si>
  <si>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</si>
  <si>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</si>
  <si>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</si>
  <si>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</si>
  <si>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</si>
  <si>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</si>
  <si>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</si>
  <si>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</si>
  <si>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</si>
  <si>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</si>
  <si>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</si>
  <si>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</si>
  <si>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</si>
  <si>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</si>
  <si>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</si>
  <si>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</si>
  <si>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</si>
  <si>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</si>
  <si>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</si>
  <si>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</si>
  <si>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</si>
  <si>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</si>
  <si>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</si>
  <si>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</si>
  <si>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</si>
  <si>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</si>
  <si>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</si>
  <si>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</si>
  <si>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</si>
  <si>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</si>
  <si>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</si>
  <si>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</si>
  <si>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</si>
  <si>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</si>
  <si>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</si>
  <si>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</si>
  <si>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</si>
  <si>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</si>
  <si>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</si>
  <si>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</si>
  <si>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</si>
  <si>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</si>
  <si>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</si>
  <si>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</si>
  <si>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</si>
  <si>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</si>
  <si>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</si>
  <si>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</si>
  <si>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</si>
  <si>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</si>
  <si>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</si>
  <si>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</si>
  <si>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</si>
  <si>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</si>
  <si>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</si>
  <si>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</si>
  <si>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</si>
  <si>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</si>
  <si>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</si>
  <si>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</si>
  <si>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</si>
  <si>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</si>
  <si>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</si>
  <si>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</si>
  <si>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</si>
  <si>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</si>
  <si>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</si>
  <si>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</si>
  <si>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</si>
  <si>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</si>
  <si>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</si>
  <si>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</si>
  <si>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</si>
  <si>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</si>
  <si>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</si>
  <si>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</si>
  <si>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</si>
  <si>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</si>
  <si>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</si>
  <si>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</si>
  <si>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</si>
  <si>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</si>
  <si>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</si>
  <si>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</si>
  <si>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</si>
  <si>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</si>
  <si>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</si>
  <si>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</si>
  <si>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</si>
  <si>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</si>
  <si>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</si>
  <si>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</si>
  <si>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</si>
  <si>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</si>
  <si>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</si>
  <si>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</si>
  <si>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</si>
  <si>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</si>
  <si>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</si>
  <si>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</si>
  <si>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</si>
  <si>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</si>
  <si>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</si>
  <si>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</si>
  <si>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</si>
  <si>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</si>
  <si>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</si>
  <si>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</si>
  <si>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</si>
  <si>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</si>
  <si>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</si>
  <si>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</si>
  <si>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</si>
  <si>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</si>
  <si>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</si>
  <si>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</si>
  <si>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</si>
  <si>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</si>
  <si>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</si>
  <si>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</si>
  <si>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</si>
  <si>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</si>
  <si>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</si>
  <si>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</si>
  <si>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</si>
  <si>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</si>
  <si>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</si>
  <si>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</si>
  <si>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</si>
  <si>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</si>
  <si>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</si>
  <si>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</si>
  <si>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</si>
  <si>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</si>
  <si>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</si>
  <si>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</si>
  <si>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</si>
  <si>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</si>
  <si>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</si>
  <si>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</si>
  <si>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</si>
  <si>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</si>
  <si>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</si>
  <si>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</si>
  <si>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</si>
  <si>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</si>
  <si>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</si>
  <si>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</si>
  <si>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</si>
  <si>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</si>
  <si>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</si>
  <si>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</si>
  <si>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</si>
  <si>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</si>
  <si>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</si>
  <si>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</si>
  <si>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</si>
  <si>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</si>
  <si>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</si>
  <si>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</si>
  <si>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</si>
  <si>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</si>
  <si>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</si>
  <si>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</si>
  <si>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</si>
  <si>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</si>
  <si>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</si>
  <si>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</si>
  <si>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</si>
  <si>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</si>
  <si>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</si>
  <si>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</si>
  <si>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</si>
  <si>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</si>
  <si>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</si>
  <si>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</si>
  <si>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</si>
  <si>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</si>
  <si>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</si>
  <si>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</si>
  <si>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</si>
  <si>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</si>
  <si>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</si>
  <si>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</si>
  <si>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</si>
  <si>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</si>
  <si>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</si>
  <si>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</si>
  <si>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</si>
  <si>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</si>
  <si>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</si>
  <si>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</si>
  <si>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</si>
  <si>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</si>
  <si>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</si>
  <si>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</si>
  <si>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</si>
  <si>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</si>
  <si>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</si>
  <si>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</si>
  <si>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</si>
  <si>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</si>
  <si>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</si>
  <si>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</si>
  <si>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</si>
  <si>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</si>
  <si>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</si>
  <si>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</si>
  <si>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</si>
  <si>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</si>
  <si>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</si>
  <si>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</si>
  <si>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</si>
  <si>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</si>
  <si>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</si>
  <si>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</si>
  <si>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</si>
  <si>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</si>
  <si>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</si>
  <si>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</si>
  <si>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</si>
  <si>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</si>
  <si>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</si>
  <si>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</si>
  <si>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</si>
  <si>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</si>
  <si>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</si>
  <si>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</si>
  <si>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</si>
  <si>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</si>
  <si>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</si>
  <si>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</si>
  <si>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</si>
  <si>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</si>
  <si>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</si>
  <si>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</si>
  <si>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</si>
  <si>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</si>
  <si>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</si>
  <si>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</si>
  <si>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</si>
  <si>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</si>
  <si>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</si>
  <si>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</si>
  <si>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</si>
  <si>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</si>
  <si>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</si>
  <si>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</si>
  <si>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</si>
  <si>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</si>
  <si>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</si>
  <si>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</si>
  <si>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</si>
  <si>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</si>
  <si>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</si>
  <si>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</si>
  <si>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</si>
  <si>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</si>
  <si>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</si>
  <si>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</si>
  <si>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</si>
  <si>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</si>
  <si>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</si>
  <si>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</si>
  <si>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</si>
  <si>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</si>
  <si>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</si>
  <si>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</si>
  <si>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</si>
  <si>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</si>
  <si>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</si>
  <si>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</si>
  <si>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</si>
  <si>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</si>
  <si>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</si>
  <si>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</si>
  <si>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</si>
  <si>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</si>
  <si>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</si>
  <si>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</si>
  <si>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</si>
  <si>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</si>
  <si>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</si>
  <si>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</si>
  <si>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</si>
  <si>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</si>
  <si>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</si>
  <si>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</si>
  <si>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</si>
  <si>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</si>
  <si>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</si>
  <si>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</si>
  <si>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</si>
  <si>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</si>
  <si>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</si>
  <si>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</si>
  <si>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</si>
  <si>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</si>
  <si>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</si>
  <si>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</si>
  <si>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</si>
  <si>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</si>
  <si>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</si>
  <si>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</si>
  <si>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</si>
  <si>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</si>
  <si>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</si>
  <si>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</si>
  <si>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</si>
  <si>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</si>
  <si>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</si>
  <si>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</si>
  <si>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</si>
  <si>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</si>
  <si>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</si>
  <si>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</si>
  <si>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</si>
  <si>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</si>
  <si>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</si>
  <si>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</si>
  <si>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</si>
  <si>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</si>
  <si>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</si>
  <si>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</si>
  <si>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</si>
  <si>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</si>
  <si>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</si>
  <si>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</si>
  <si>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</si>
  <si>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</si>
  <si>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</si>
  <si>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</si>
  <si>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</si>
  <si>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</si>
  <si>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</si>
  <si>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</si>
  <si>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</si>
  <si>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</si>
  <si>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</si>
  <si>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</si>
  <si>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</si>
  <si>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</si>
  <si>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</si>
  <si>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</si>
  <si>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</si>
  <si>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</si>
  <si>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</si>
  <si>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</si>
  <si>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</si>
  <si>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</si>
  <si>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</si>
  <si>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</si>
  <si>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</si>
  <si>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</si>
  <si>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</si>
  <si>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</si>
  <si>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</si>
  <si>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</si>
  <si>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</si>
  <si>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</si>
  <si>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</si>
  <si>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</si>
  <si>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</si>
  <si>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</si>
  <si>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</si>
  <si>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</si>
  <si>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</si>
  <si>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</si>
  <si>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</si>
  <si>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</si>
  <si>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</si>
  <si>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</si>
  <si>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</si>
  <si>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</si>
  <si>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</si>
  <si>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</si>
  <si>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</si>
  <si>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</si>
  <si>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</si>
  <si>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</si>
  <si>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</si>
  <si>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</si>
  <si>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</si>
  <si>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</si>
  <si>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</si>
  <si>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</si>
  <si>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</si>
  <si>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</si>
  <si>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</si>
  <si>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</si>
  <si>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</si>
  <si>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</si>
  <si>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</si>
  <si>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</si>
  <si>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</si>
  <si>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</si>
  <si>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</si>
  <si>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</si>
  <si>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</si>
  <si>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</si>
  <si>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</si>
  <si>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</si>
  <si>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</si>
  <si>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</si>
  <si>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</si>
  <si>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</si>
  <si>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</si>
  <si>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</si>
  <si>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</si>
  <si>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</si>
  <si>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</si>
  <si>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</si>
  <si>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</si>
  <si>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</si>
  <si>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</si>
  <si>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</si>
  <si>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</si>
  <si>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</si>
  <si>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</si>
  <si>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</si>
  <si>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</si>
  <si>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</si>
  <si>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</si>
  <si>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</si>
  <si>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</si>
  <si>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</si>
  <si>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</si>
  <si>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</si>
  <si>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</si>
  <si>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</si>
  <si>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</si>
  <si>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</si>
  <si>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</si>
  <si>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</si>
  <si>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</si>
  <si>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</si>
  <si>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</si>
  <si>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</si>
  <si>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</si>
  <si>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</si>
  <si>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</si>
  <si>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</si>
  <si>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</si>
  <si>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</si>
  <si>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</si>
  <si>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</si>
  <si>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</si>
  <si>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</si>
  <si>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</si>
  <si>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</si>
  <si>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</si>
  <si>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</si>
  <si>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</si>
  <si>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</si>
  <si>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</si>
  <si>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</si>
  <si>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</si>
  <si>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</si>
  <si>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</si>
  <si>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</si>
  <si>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</si>
  <si>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</si>
  <si>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</si>
  <si>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</si>
  <si>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</si>
  <si>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</si>
  <si>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</si>
  <si>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</si>
  <si>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</si>
  <si>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</si>
  <si>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</si>
  <si>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</si>
  <si>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</si>
  <si>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</si>
  <si>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</si>
  <si>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</si>
  <si>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</si>
  <si>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</si>
  <si>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</si>
  <si>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</si>
  <si>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</si>
  <si>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</si>
  <si>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</si>
  <si>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</si>
  <si>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</si>
  <si>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</si>
  <si>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</si>
  <si>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</si>
  <si>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</si>
  <si>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</si>
  <si>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</si>
  <si>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</si>
  <si>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</si>
  <si>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</si>
  <si>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</si>
  <si>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</si>
  <si>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</si>
  <si>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</si>
  <si>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</si>
  <si>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</si>
  <si>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</si>
  <si>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</si>
  <si>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</si>
  <si>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</si>
  <si>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</si>
  <si>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</si>
  <si>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</si>
  <si>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</si>
  <si>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</si>
  <si>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</si>
  <si>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</si>
  <si>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</si>
  <si>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</si>
  <si>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</si>
  <si>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</si>
  <si>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</si>
  <si>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</si>
  <si>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</si>
  <si>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</si>
  <si>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</si>
  <si>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</si>
  <si>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</si>
  <si>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</si>
  <si>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</si>
  <si>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</si>
  <si>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</si>
  <si>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</si>
  <si>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</si>
  <si>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</si>
  <si>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</si>
  <si>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</si>
  <si>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</si>
  <si>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</si>
  <si>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</si>
  <si>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</si>
  <si>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</si>
  <si>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</si>
  <si>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</si>
  <si>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</si>
  <si>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</si>
  <si>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</si>
  <si>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</si>
  <si>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</si>
  <si>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</si>
  <si>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</si>
  <si>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</si>
  <si>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</si>
  <si>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</si>
  <si>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</si>
  <si>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</si>
  <si>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</si>
  <si>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</si>
  <si>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</si>
  <si>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</si>
  <si>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</si>
  <si>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</si>
  <si>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</si>
  <si>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</si>
  <si>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</si>
  <si>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</si>
  <si>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</si>
  <si>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</si>
  <si>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</si>
  <si>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</si>
  <si>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</si>
  <si>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</si>
  <si>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</si>
  <si>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</si>
  <si>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</si>
  <si>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</si>
  <si>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</si>
  <si>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</si>
  <si>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</si>
  <si>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</si>
  <si>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</si>
  <si>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</si>
  <si>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</si>
  <si>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</si>
  <si>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</si>
  <si>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</si>
  <si>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</si>
  <si>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</si>
  <si>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</si>
  <si>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</si>
  <si>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</si>
  <si>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</si>
  <si>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</si>
  <si>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</si>
  <si>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</si>
  <si>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</si>
  <si>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</si>
  <si>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</si>
  <si>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</si>
  <si>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</si>
  <si>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</si>
  <si>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</si>
  <si>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</si>
  <si>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</si>
  <si>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</si>
  <si>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</si>
  <si>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</si>
  <si>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</si>
  <si>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</si>
  <si>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</si>
  <si>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</si>
  <si>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</si>
  <si>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</si>
  <si>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</si>
  <si>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</si>
  <si>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</si>
  <si>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</si>
  <si>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</si>
  <si>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</si>
  <si>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</si>
  <si>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</si>
  <si>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</si>
  <si>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</si>
  <si>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</si>
  <si>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</si>
  <si>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</si>
  <si>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</si>
  <si>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</si>
  <si>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</si>
  <si>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</si>
  <si>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</si>
  <si>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</si>
  <si>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</si>
  <si>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</si>
  <si>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</si>
  <si>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</si>
  <si>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</si>
  <si>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</si>
  <si>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</si>
  <si>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</si>
  <si>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</si>
  <si>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</si>
  <si>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</si>
  <si>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</si>
  <si>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</si>
  <si>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</si>
  <si>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</si>
  <si>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</si>
  <si>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</si>
  <si>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</si>
  <si>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</si>
  <si>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</si>
  <si>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</si>
  <si>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</si>
  <si>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</si>
  <si>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</si>
  <si>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</si>
  <si>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</si>
  <si>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</si>
  <si>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</si>
  <si>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</si>
  <si>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</si>
  <si>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</si>
  <si>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</si>
  <si>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</si>
  <si>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</si>
  <si>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</si>
  <si>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</si>
  <si>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</si>
  <si>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</si>
  <si>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</si>
  <si>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</si>
  <si>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</si>
  <si>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</si>
  <si>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</si>
  <si>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</si>
  <si>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</si>
  <si>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</si>
  <si>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</si>
  <si>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</si>
  <si>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</si>
  <si>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</si>
  <si>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</si>
  <si>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</si>
  <si>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</si>
  <si>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</si>
  <si>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</si>
  <si>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</si>
  <si>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</si>
  <si>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</si>
  <si>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</si>
  <si>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</si>
  <si>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</si>
  <si>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</si>
  <si>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</si>
  <si>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</si>
  <si>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</si>
  <si>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</si>
  <si>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</si>
  <si>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</si>
  <si>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</si>
  <si>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</si>
  <si>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</si>
  <si>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</si>
  <si>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</si>
  <si>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</si>
  <si>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</si>
  <si>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</si>
  <si>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</si>
  <si>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</si>
  <si>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</si>
  <si>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</si>
  <si>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</si>
  <si>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</si>
  <si>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</si>
  <si>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</si>
  <si>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</si>
  <si>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</si>
  <si>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</si>
  <si>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</si>
  <si>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</si>
  <si>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</si>
  <si>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</si>
  <si>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</si>
  <si>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</si>
  <si>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</si>
  <si>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</si>
  <si>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</si>
  <si>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</si>
  <si>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</si>
  <si>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</si>
  <si>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</si>
  <si>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</si>
  <si>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</si>
  <si>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</si>
  <si>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</si>
  <si>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</si>
  <si>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</si>
  <si>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</si>
  <si>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</si>
  <si>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</si>
  <si>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</si>
  <si>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</si>
  <si>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</si>
  <si>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</si>
  <si>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</si>
  <si>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</si>
  <si>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</si>
  <si>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</si>
  <si>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</si>
  <si>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</si>
  <si>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</si>
  <si>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</si>
  <si>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</si>
  <si>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</si>
  <si>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</si>
  <si>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</si>
  <si>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</si>
  <si>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</si>
  <si>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</si>
  <si>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</si>
  <si>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</si>
  <si>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</si>
  <si>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</si>
  <si>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</si>
  <si>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</si>
  <si>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</si>
  <si>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</si>
  <si>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</si>
  <si>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</si>
  <si>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</si>
  <si>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</si>
  <si>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</si>
  <si>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</si>
  <si>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</si>
  <si>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</si>
  <si>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</si>
  <si>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</si>
  <si>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</si>
  <si>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</si>
  <si>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</si>
  <si>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</si>
  <si>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</si>
  <si>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</si>
  <si>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</si>
  <si>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</si>
  <si>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</si>
  <si>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</si>
  <si>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</si>
  <si>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</si>
  <si>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</si>
  <si>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</si>
  <si>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</si>
  <si>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</si>
  <si>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</si>
  <si>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</si>
  <si>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</si>
  <si>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</si>
  <si>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</si>
  <si>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</si>
  <si>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</si>
  <si>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</si>
  <si>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</si>
  <si>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</si>
  <si>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</si>
  <si>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</si>
  <si>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</si>
  <si>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</si>
  <si>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</si>
  <si>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</si>
  <si>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</si>
  <si>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</si>
  <si>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</si>
  <si>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</si>
  <si>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</si>
  <si>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</si>
  <si>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</si>
  <si>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</si>
  <si>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</si>
  <si>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</si>
  <si>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</si>
  <si>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</si>
  <si>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</si>
  <si>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</si>
  <si>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</si>
  <si>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</si>
  <si>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</si>
  <si>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</si>
  <si>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</si>
  <si>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</si>
  <si>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</si>
  <si>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</si>
  <si>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</si>
  <si>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</si>
  <si>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</si>
  <si>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</si>
  <si>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</si>
  <si>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</si>
  <si>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</si>
  <si>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</si>
  <si>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</si>
  <si>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</si>
  <si>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</si>
  <si>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</si>
  <si>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</si>
  <si>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</si>
  <si>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</si>
  <si>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</si>
  <si>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</si>
  <si>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</si>
  <si>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</si>
  <si>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</si>
  <si>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</si>
  <si>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</si>
  <si>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</si>
  <si>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</si>
  <si>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</si>
  <si>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</si>
  <si>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</si>
  <si>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</si>
  <si>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</si>
  <si>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</si>
  <si>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</si>
  <si>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</si>
  <si>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</si>
  <si>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</si>
  <si>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</si>
  <si>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</si>
  <si>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</si>
  <si>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</si>
  <si>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</si>
  <si>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</si>
  <si>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</si>
  <si>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</si>
  <si>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</si>
  <si>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</si>
  <si>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</si>
  <si>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</si>
  <si>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</si>
  <si>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</si>
  <si>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</si>
  <si>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</si>
  <si>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</si>
  <si>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</si>
  <si>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</si>
  <si>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</si>
  <si>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</si>
  <si>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</si>
  <si>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</si>
  <si>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</si>
  <si>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</si>
  <si>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</si>
  <si>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</si>
  <si>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</si>
  <si>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</si>
  <si>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</si>
  <si>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</si>
  <si>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</si>
  <si>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</si>
  <si>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</si>
  <si>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</si>
  <si>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</si>
  <si>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</si>
  <si>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</si>
  <si>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</si>
  <si>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</si>
  <si>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</si>
  <si>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</si>
  <si>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</si>
  <si>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</si>
  <si>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</si>
  <si>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</si>
  <si>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</si>
  <si>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</si>
  <si>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</si>
  <si>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</si>
  <si>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</si>
  <si>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</si>
  <si>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</si>
  <si>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</si>
  <si>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</si>
  <si>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</si>
  <si>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</si>
  <si>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</si>
  <si>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</si>
  <si>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</si>
  <si>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</si>
  <si>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</si>
  <si>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</si>
  <si>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</si>
  <si>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</si>
  <si>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</si>
  <si>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</si>
  <si>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</si>
  <si>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</si>
  <si>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</si>
  <si>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</si>
  <si>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</si>
  <si>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</si>
  <si>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</si>
  <si>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</si>
  <si>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</si>
  <si>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</si>
  <si>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</si>
  <si>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</si>
  <si>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</si>
  <si>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</si>
  <si>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</si>
  <si>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</si>
  <si>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</si>
  <si>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</si>
  <si>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</si>
  <si>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</si>
  <si>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</si>
  <si>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</si>
  <si>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</si>
  <si>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</si>
  <si>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</si>
  <si>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</si>
  <si>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</si>
  <si>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</si>
  <si>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</si>
  <si>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</si>
  <si>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</si>
  <si>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</si>
  <si>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</si>
  <si>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</si>
  <si>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</si>
  <si>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</si>
  <si>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</si>
  <si>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</si>
  <si>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</si>
  <si>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</si>
  <si>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</si>
  <si>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</si>
  <si>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</si>
  <si>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</si>
  <si>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</si>
  <si>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</si>
  <si>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</si>
  <si>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</si>
  <si>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</si>
  <si>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</si>
  <si>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</si>
  <si>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</si>
  <si>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</si>
  <si>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</si>
  <si>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</si>
  <si>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</si>
  <si>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</si>
  <si>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</si>
  <si>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</si>
  <si>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</si>
  <si>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</si>
  <si>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</si>
  <si>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</si>
  <si>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</si>
  <si>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</si>
  <si>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</si>
  <si>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</si>
  <si>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</si>
  <si>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</si>
  <si>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</si>
  <si>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</si>
  <si>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</si>
  <si>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</si>
  <si>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</si>
  <si>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</si>
  <si>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</si>
  <si>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</si>
  <si>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</si>
  <si>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</si>
  <si>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</si>
  <si>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</si>
  <si>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</si>
  <si>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</si>
  <si>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</si>
  <si>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</si>
  <si>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</si>
  <si>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</si>
  <si>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</si>
  <si>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</si>
  <si>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</si>
  <si>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</si>
  <si>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</si>
  <si>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</si>
  <si>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</si>
  <si>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</si>
  <si>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</si>
  <si>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</si>
  <si>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</si>
  <si>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</si>
  <si>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</si>
  <si>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</si>
  <si>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</si>
  <si>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</si>
  <si>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</si>
  <si>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</si>
  <si>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</si>
  <si>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</si>
  <si>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</si>
  <si>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</si>
  <si>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</si>
  <si>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</si>
  <si>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</si>
  <si>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</si>
  <si>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</si>
  <si>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</si>
  <si>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</si>
  <si>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</si>
  <si>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</si>
  <si>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</si>
  <si>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</si>
  <si>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</si>
  <si>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</si>
  <si>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</si>
  <si>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</si>
  <si>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</si>
  <si>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</si>
  <si>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</si>
  <si>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</si>
  <si>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</si>
  <si>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</si>
  <si>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</si>
  <si>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</si>
  <si>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</si>
  <si>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</si>
  <si>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</si>
  <si>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</si>
  <si>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</si>
  <si>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</si>
  <si>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</si>
  <si>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</si>
  <si>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</si>
  <si>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</si>
  <si>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</si>
  <si>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</si>
  <si>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</si>
  <si>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</si>
  <si>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</si>
  <si>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</si>
  <si>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</si>
  <si>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</si>
  <si>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</si>
  <si>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</si>
  <si>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</si>
  <si>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</si>
  <si>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</si>
  <si>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</si>
  <si>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</si>
  <si>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</si>
  <si>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</si>
  <si>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</si>
  <si>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</si>
  <si>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</si>
  <si>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</si>
  <si>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</si>
  <si>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</si>
  <si>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</si>
  <si>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</si>
  <si>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</si>
  <si>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</si>
  <si>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</si>
  <si>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</si>
  <si>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</si>
  <si>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</si>
  <si>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</si>
  <si>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</si>
  <si>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</si>
  <si>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</si>
  <si>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</si>
  <si>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</si>
  <si>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</si>
  <si>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</si>
  <si>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</si>
  <si>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</si>
  <si>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</si>
  <si>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</si>
  <si>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</si>
  <si>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</si>
  <si>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</si>
  <si>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</si>
  <si>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</si>
  <si>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</si>
  <si>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</si>
  <si>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</si>
  <si>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</si>
  <si>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</si>
  <si>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</si>
  <si>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</si>
  <si>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</si>
  <si>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</si>
  <si>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</si>
  <si>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</si>
  <si>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</si>
  <si>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</si>
  <si>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</si>
  <si>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</si>
  <si>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</si>
  <si>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</si>
  <si>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</si>
  <si>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</si>
  <si>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</si>
  <si>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</si>
  <si>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</si>
  <si>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</si>
  <si>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</si>
  <si>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</si>
  <si>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</si>
  <si>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</si>
  <si>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</si>
  <si>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</si>
  <si>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</si>
  <si>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</si>
  <si>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</si>
  <si>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</si>
  <si>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</si>
  <si>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</si>
  <si>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</si>
  <si>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</si>
  <si>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</si>
  <si>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</si>
  <si>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</si>
  <si>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</si>
  <si>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</si>
  <si>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</si>
  <si>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</si>
  <si>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</si>
  <si>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</si>
  <si>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</si>
  <si>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</si>
  <si>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</si>
  <si>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</si>
  <si>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</si>
  <si>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</si>
  <si>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</si>
  <si>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</si>
  <si>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</si>
  <si>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</si>
  <si>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</si>
  <si>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</si>
  <si>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</si>
  <si>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</si>
  <si>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</si>
  <si>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</si>
  <si>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</si>
  <si>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</si>
  <si>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</si>
  <si>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</si>
  <si>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</si>
  <si>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</si>
  <si>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</si>
  <si>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</si>
  <si>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</si>
  <si>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</si>
  <si>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</si>
  <si>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</si>
  <si>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</si>
  <si>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</si>
  <si>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</si>
  <si>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</si>
  <si>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</si>
  <si>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</si>
  <si>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</si>
  <si>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</si>
  <si>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</si>
  <si>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</si>
  <si>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</si>
  <si>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</si>
  <si>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</si>
  <si>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</si>
  <si>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</si>
  <si>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</si>
  <si>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</si>
  <si>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</si>
  <si>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</si>
  <si>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</si>
  <si>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</si>
  <si>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</si>
  <si>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</si>
  <si>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</si>
  <si>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</si>
  <si>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</si>
  <si>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</si>
  <si>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</si>
  <si>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</si>
  <si>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</si>
  <si>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</si>
  <si>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</si>
  <si>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</si>
  <si>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</si>
  <si>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</si>
  <si>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</si>
  <si>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</si>
  <si>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</si>
  <si>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</si>
  <si>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</si>
  <si>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</si>
  <si>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</si>
  <si>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</si>
  <si>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</si>
  <si>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</si>
  <si>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</si>
  <si>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</si>
  <si>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</si>
  <si>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</si>
  <si>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</si>
  <si>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</si>
  <si>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</si>
  <si>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</si>
  <si>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</si>
  <si>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</si>
  <si>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</si>
  <si>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</si>
  <si>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</si>
  <si>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</si>
  <si>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</si>
  <si>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</si>
  <si>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</si>
  <si>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</si>
  <si>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</si>
  <si>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</si>
  <si>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</si>
  <si>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</si>
  <si>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</si>
  <si>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</si>
  <si>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</si>
  <si>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</si>
  <si>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</si>
  <si>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</si>
  <si>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</si>
  <si>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</si>
  <si>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</si>
  <si>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</si>
  <si>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</si>
  <si>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</si>
  <si>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</si>
  <si>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</si>
  <si>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</si>
  <si>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</si>
  <si>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</si>
  <si>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</si>
  <si>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</si>
  <si>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</si>
  <si>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</si>
  <si>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</si>
  <si>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</si>
  <si>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</si>
  <si>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</si>
  <si>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</si>
  <si>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</si>
  <si>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</si>
  <si>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</si>
  <si>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</si>
  <si>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</si>
  <si>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</si>
  <si>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</si>
  <si>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</si>
  <si>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</si>
  <si>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</si>
  <si>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</si>
  <si>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</si>
  <si>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</si>
  <si>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</si>
  <si>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</si>
  <si>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</si>
  <si>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</si>
  <si>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</si>
  <si>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</si>
  <si>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</si>
  <si>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</si>
  <si>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</si>
  <si>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</si>
  <si>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</si>
  <si>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</si>
  <si>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</si>
  <si>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</si>
  <si>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</si>
  <si>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</si>
  <si>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</si>
  <si>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</si>
  <si>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</si>
  <si>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</si>
  <si>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</si>
  <si>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</si>
  <si>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</si>
  <si>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</si>
  <si>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</si>
  <si>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</si>
  <si>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</si>
  <si>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</si>
  <si>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</si>
  <si>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</si>
  <si>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</si>
  <si>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</si>
  <si>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</si>
  <si>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</si>
  <si>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</si>
  <si>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</si>
  <si>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</si>
  <si>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</si>
  <si>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</si>
  <si>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</si>
  <si>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</si>
  <si>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</si>
  <si>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</si>
  <si>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</si>
  <si>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</si>
  <si>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</si>
  <si>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</si>
  <si>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</si>
  <si>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</si>
  <si>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</si>
  <si>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</si>
  <si>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</si>
  <si>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</si>
  <si>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</si>
  <si>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</si>
  <si>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</si>
  <si>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</si>
  <si>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</si>
  <si>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</si>
  <si>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</si>
  <si>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</si>
  <si>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</si>
  <si>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</si>
  <si>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</si>
  <si>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</si>
  <si>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</si>
  <si>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</si>
  <si>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</si>
  <si>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</si>
  <si>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</si>
  <si>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</si>
  <si>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</si>
  <si>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</si>
  <si>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</si>
  <si>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</si>
  <si>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</si>
  <si>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</si>
  <si>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</si>
  <si>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</si>
  <si>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</si>
  <si>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</si>
  <si>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</si>
  <si>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</si>
  <si>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</si>
  <si>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</si>
  <si>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</si>
  <si>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</si>
  <si>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</si>
  <si>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</si>
  <si>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</si>
  <si>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</si>
  <si>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</si>
  <si>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</si>
  <si>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</si>
  <si>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</si>
  <si>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</si>
  <si>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</si>
  <si>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</si>
  <si>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</si>
  <si>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</si>
  <si>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</si>
  <si>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</si>
  <si>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</si>
  <si>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</si>
  <si>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</si>
  <si>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</si>
  <si>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</si>
  <si>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</si>
  <si>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</si>
  <si>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</si>
  <si>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</si>
  <si>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</si>
  <si>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</si>
  <si>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</si>
  <si>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</si>
  <si>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</si>
  <si>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</si>
  <si>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</si>
  <si>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</si>
  <si>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</si>
  <si>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</si>
  <si>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</si>
  <si>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</si>
  <si>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</si>
  <si>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</si>
  <si>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</si>
  <si>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</si>
  <si>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</si>
  <si>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</si>
  <si>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</si>
  <si>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</si>
  <si>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</si>
  <si>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</si>
  <si>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</si>
  <si>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</si>
  <si>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</si>
  <si>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</si>
  <si>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</si>
  <si>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</si>
  <si>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</si>
  <si>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</si>
  <si>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</si>
  <si>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</si>
  <si>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</si>
  <si>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</si>
  <si>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</si>
  <si>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</si>
  <si>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</si>
  <si>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</si>
  <si>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</si>
  <si>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</si>
  <si>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</si>
  <si>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</si>
  <si>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</si>
  <si>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</si>
  <si>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</si>
  <si>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</si>
  <si>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</si>
  <si>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</si>
  <si>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</si>
  <si>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</si>
  <si>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</si>
  <si>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</si>
  <si>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</si>
  <si>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</si>
  <si>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</si>
  <si>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</si>
  <si>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</si>
  <si>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</si>
  <si>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</si>
  <si>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</si>
  <si>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</si>
  <si>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</si>
  <si>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</si>
  <si>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</si>
  <si>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</si>
  <si>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</si>
  <si>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</si>
  <si>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</si>
  <si>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</si>
  <si>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</si>
  <si>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</si>
  <si>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</si>
  <si>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</si>
  <si>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</si>
  <si>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</si>
  <si>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</si>
  <si>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</si>
  <si>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</si>
  <si>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</si>
  <si>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</si>
  <si>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</si>
  <si>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</si>
  <si>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</si>
  <si>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</si>
  <si>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</si>
  <si>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</si>
  <si>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</si>
  <si>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</si>
  <si>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</si>
  <si>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</si>
  <si>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</si>
  <si>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</si>
  <si>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</si>
  <si>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</si>
  <si>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</si>
  <si>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</si>
  <si>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</si>
  <si>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</si>
  <si>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</si>
  <si>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</si>
  <si>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</si>
  <si>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</si>
  <si>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</si>
  <si>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</si>
  <si>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</si>
  <si>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</si>
  <si>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</si>
  <si>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</si>
  <si>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</si>
  <si>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</si>
  <si>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</si>
  <si>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</si>
  <si>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</si>
  <si>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</si>
  <si>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</si>
  <si>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</si>
  <si>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</si>
  <si>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</si>
  <si>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</si>
  <si>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</si>
  <si>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</si>
  <si>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</si>
  <si>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</si>
  <si>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</si>
  <si>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</si>
  <si>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</si>
  <si>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</si>
  <si>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</si>
  <si>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</si>
  <si>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</si>
  <si>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</si>
  <si>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</si>
  <si>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</si>
  <si>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</si>
  <si>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</si>
  <si>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</si>
  <si>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</si>
  <si>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</si>
  <si>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</si>
  <si>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</si>
  <si>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</si>
  <si>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</si>
  <si>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</si>
  <si>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</si>
  <si>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</si>
  <si>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</si>
  <si>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</si>
  <si>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</si>
  <si>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</si>
  <si>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</si>
  <si>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</si>
  <si>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</si>
  <si>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</si>
  <si>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</si>
  <si>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</si>
  <si>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</si>
  <si>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</si>
  <si>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</si>
  <si>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</si>
  <si>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</si>
  <si>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</si>
  <si>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</si>
  <si>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</si>
  <si>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</si>
  <si>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</si>
  <si>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</si>
  <si>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</si>
  <si>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</si>
  <si>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</si>
  <si>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</si>
  <si>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</si>
  <si>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</si>
  <si>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</si>
  <si>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</si>
  <si>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</si>
  <si>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</si>
  <si>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</si>
  <si>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</si>
  <si>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</si>
  <si>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</si>
  <si>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</si>
  <si>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</si>
  <si>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</si>
  <si>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</si>
  <si>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</si>
  <si>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</si>
  <si>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</si>
  <si>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</si>
  <si>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</si>
  <si>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</si>
  <si>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</si>
  <si>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</si>
  <si>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</si>
  <si>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</si>
  <si>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</si>
  <si>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</si>
  <si>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</si>
  <si>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</si>
  <si>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</si>
  <si>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</si>
  <si>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</si>
  <si>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</si>
  <si>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</si>
  <si>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</si>
  <si>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</si>
  <si>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</si>
  <si>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</si>
  <si>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</si>
  <si>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</si>
  <si>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</si>
  <si>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</si>
  <si>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</si>
  <si>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</si>
  <si>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</si>
  <si>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</si>
  <si>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</si>
  <si>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</si>
  <si>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</si>
  <si>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</si>
  <si>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</si>
  <si>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</si>
  <si>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</si>
  <si>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</si>
  <si>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</si>
  <si>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</si>
  <si>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</si>
  <si>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</si>
  <si>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</si>
  <si>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</si>
  <si>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</si>
  <si>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</si>
  <si>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</si>
  <si>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</si>
  <si>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</si>
  <si>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</si>
  <si>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</si>
  <si>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</si>
  <si>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</si>
  <si>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</si>
  <si>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</si>
  <si>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</si>
  <si>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</si>
  <si>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</si>
  <si>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</si>
  <si>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</si>
  <si>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</si>
  <si>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</si>
  <si>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</si>
  <si>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</si>
  <si>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</si>
  <si>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</si>
  <si>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</si>
  <si>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</si>
  <si>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</si>
  <si>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</si>
  <si>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</si>
  <si>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</si>
  <si>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</si>
  <si>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</si>
  <si>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</si>
  <si>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</si>
  <si>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</si>
  <si>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</si>
  <si>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</si>
  <si>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</si>
  <si>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</si>
  <si>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</si>
  <si>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</si>
  <si>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</si>
  <si>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</si>
  <si>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</si>
  <si>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</si>
  <si>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</si>
  <si>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</si>
  <si>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</si>
  <si>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</si>
  <si>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</si>
  <si>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</si>
  <si>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</si>
  <si>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</si>
  <si>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</si>
  <si>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</si>
  <si>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</si>
  <si>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</si>
  <si>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</si>
  <si>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</si>
  <si>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</si>
  <si>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</si>
  <si>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</si>
  <si>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</si>
  <si>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</si>
  <si>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</si>
  <si>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</si>
  <si>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</si>
  <si>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</si>
  <si>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</si>
  <si>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</si>
  <si>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</si>
  <si>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</si>
  <si>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</si>
  <si>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</si>
  <si>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</si>
  <si>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</si>
  <si>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</si>
  <si>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</si>
  <si>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</si>
  <si>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</si>
  <si>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</si>
  <si>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</si>
  <si>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</si>
  <si>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</si>
  <si>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</si>
  <si>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</si>
  <si>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</si>
  <si>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</si>
  <si>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</si>
  <si>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</si>
  <si>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</si>
  <si>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</si>
  <si>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</si>
  <si>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</si>
  <si>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</si>
  <si>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</si>
  <si>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</si>
  <si>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</si>
  <si>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</si>
  <si>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</si>
  <si>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</si>
  <si>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</si>
  <si>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</si>
  <si>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</si>
  <si>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</si>
  <si>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</si>
  <si>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</si>
  <si>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</si>
  <si>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</si>
  <si>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</si>
  <si>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</si>
  <si>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</si>
  <si>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</si>
  <si>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</si>
  <si>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</si>
  <si>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</si>
  <si>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</si>
  <si>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</si>
  <si>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</si>
  <si>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</si>
  <si>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</si>
  <si>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</si>
  <si>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</si>
  <si>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</si>
  <si>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</si>
  <si>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</si>
  <si>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</si>
  <si>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</si>
  <si>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</si>
  <si>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</si>
  <si>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</si>
  <si>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</si>
  <si>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</si>
  <si>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</si>
  <si>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</si>
  <si>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</si>
  <si>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</si>
  <si>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</si>
  <si>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</si>
  <si>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</si>
  <si>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</si>
  <si>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</si>
  <si>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</si>
  <si>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</si>
  <si>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</si>
  <si>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</si>
  <si>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</si>
  <si>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</si>
  <si>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</si>
  <si>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</si>
  <si>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</si>
  <si>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</si>
  <si>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</si>
  <si>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</si>
  <si>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</si>
  <si>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</si>
  <si>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</si>
  <si>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</si>
  <si>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</si>
  <si>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</si>
  <si>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</si>
  <si>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</si>
  <si>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</si>
  <si>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</si>
  <si>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</si>
  <si>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</si>
  <si>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</si>
  <si>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</si>
  <si>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</si>
  <si>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</si>
  <si>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</si>
  <si>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</si>
  <si>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</si>
  <si>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</si>
  <si>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</si>
  <si>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</si>
  <si>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</si>
  <si>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</si>
  <si>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</si>
  <si>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</si>
  <si>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</si>
  <si>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</si>
  <si>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</si>
  <si>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</si>
  <si>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</si>
  <si>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</si>
  <si>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</si>
  <si>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</si>
  <si>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</si>
  <si>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</si>
  <si>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</si>
  <si>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</si>
  <si>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</si>
  <si>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</si>
  <si>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</si>
  <si>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</si>
  <si>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</si>
  <si>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</si>
  <si>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</si>
  <si>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</si>
  <si>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</si>
  <si>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</si>
  <si>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</si>
  <si>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</si>
  <si>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</si>
  <si>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</si>
  <si>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</si>
  <si>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</si>
  <si>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</si>
  <si>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</si>
  <si>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</si>
  <si>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</si>
  <si>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</si>
  <si>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</si>
  <si>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</si>
  <si>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</si>
  <si>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</si>
  <si>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</si>
  <si>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</si>
  <si>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</si>
  <si>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</si>
  <si>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</si>
  <si>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</si>
  <si>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</si>
  <si>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</si>
  <si>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</si>
  <si>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</si>
  <si>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</si>
  <si>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</si>
  <si>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</si>
  <si>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</si>
  <si>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</si>
  <si>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</si>
  <si>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</si>
  <si>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</si>
  <si>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</si>
  <si>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</si>
  <si>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</si>
  <si>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</si>
  <si>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</si>
  <si>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</si>
  <si>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</si>
  <si>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</si>
  <si>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</si>
  <si>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</si>
  <si>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</si>
  <si>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</si>
  <si>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</si>
  <si>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</si>
  <si>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</si>
  <si>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</si>
  <si>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</si>
  <si>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</si>
  <si>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</si>
  <si>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</si>
  <si>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</si>
  <si>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</si>
  <si>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</si>
  <si>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</si>
  <si>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</si>
  <si>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</si>
  <si>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</si>
  <si>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</si>
  <si>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</si>
  <si>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</si>
  <si>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</si>
  <si>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</si>
  <si>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</si>
  <si>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</si>
  <si>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</si>
  <si>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</si>
  <si>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</si>
  <si>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</si>
  <si>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</si>
  <si>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</si>
  <si>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</si>
  <si>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</si>
  <si>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</si>
  <si>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</si>
  <si>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</si>
  <si>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</si>
  <si>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</si>
  <si>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</si>
  <si>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</si>
  <si>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</si>
  <si>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</si>
  <si>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</si>
  <si>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</si>
  <si>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</si>
  <si>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</si>
  <si>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</si>
  <si>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</si>
  <si>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</si>
  <si>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</si>
  <si>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</si>
  <si>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</si>
  <si>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</si>
  <si>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</si>
  <si>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</si>
  <si>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</si>
  <si>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</si>
  <si>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</si>
  <si>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</si>
  <si>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</si>
  <si>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</si>
  <si>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</si>
  <si>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</si>
  <si>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</si>
  <si>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</si>
  <si>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</si>
  <si>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</si>
  <si>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</si>
  <si>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</si>
  <si>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</si>
  <si>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</si>
  <si>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</si>
  <si>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</si>
  <si>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</si>
  <si>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</si>
  <si>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</si>
  <si>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</si>
  <si>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</si>
  <si>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</si>
  <si>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</si>
  <si>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</si>
  <si>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</si>
  <si>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</si>
  <si>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</si>
  <si>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</si>
  <si>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</si>
  <si>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</si>
  <si>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</si>
  <si>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</si>
  <si>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</si>
  <si>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</si>
  <si>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</si>
  <si>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</si>
  <si>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</si>
  <si>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</si>
  <si>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</si>
  <si>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</si>
  <si>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</si>
  <si>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</si>
  <si>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</si>
  <si>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</si>
  <si>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</si>
  <si>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</si>
  <si>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</si>
  <si>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</si>
  <si>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</si>
  <si>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</si>
  <si>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</si>
  <si>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</si>
  <si>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</si>
  <si>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</si>
  <si>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</si>
  <si>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</si>
  <si>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</si>
  <si>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</si>
  <si>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</si>
  <si>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</si>
  <si>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</si>
  <si>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</si>
  <si>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</si>
  <si>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</si>
  <si>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</si>
  <si>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</si>
  <si>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</si>
  <si>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</si>
  <si>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</si>
  <si>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</si>
  <si>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</si>
  <si>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</si>
  <si>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</si>
  <si>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</si>
  <si>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</si>
  <si>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</si>
  <si>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</si>
  <si>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</si>
  <si>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</si>
  <si>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</si>
  <si>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</si>
  <si>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</si>
  <si>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</si>
  <si>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</si>
  <si>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</si>
  <si>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</si>
  <si>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</si>
  <si>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</si>
  <si>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</si>
  <si>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</si>
  <si>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</si>
  <si>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</si>
  <si>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</si>
  <si>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</si>
  <si>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</si>
  <si>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</si>
  <si>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</si>
  <si>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</si>
  <si>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</si>
  <si>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</si>
  <si>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</si>
  <si>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</si>
  <si>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</si>
  <si>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</si>
  <si>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</si>
  <si>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</si>
  <si>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</si>
  <si>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</si>
  <si>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</si>
  <si>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</si>
  <si>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</si>
  <si>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</si>
  <si>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</si>
  <si>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</si>
  <si>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</si>
  <si>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</si>
  <si>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</si>
  <si>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</si>
  <si>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</si>
  <si>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</si>
  <si>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</si>
  <si>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</si>
  <si>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</si>
  <si>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</si>
  <si>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</si>
  <si>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</si>
  <si>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</si>
  <si>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</si>
  <si>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</si>
  <si>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</si>
  <si>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</si>
  <si>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</si>
  <si>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</si>
  <si>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</si>
  <si>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</si>
  <si>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</si>
  <si>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</si>
  <si>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</si>
  <si>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</si>
  <si>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</si>
  <si>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</si>
  <si>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</si>
  <si>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</si>
  <si>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</si>
  <si>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</si>
  <si>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</si>
  <si>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</si>
  <si>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</si>
  <si>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</si>
  <si>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</si>
  <si>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</si>
  <si>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</si>
  <si>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</si>
  <si>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</si>
  <si>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</si>
  <si>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</si>
  <si>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</si>
  <si>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</si>
  <si>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</si>
  <si>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</si>
  <si>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</si>
  <si>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</si>
  <si>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</si>
  <si>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</si>
  <si>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</si>
  <si>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</si>
  <si>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</si>
  <si>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</si>
  <si>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</si>
  <si>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</si>
  <si>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</si>
  <si>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</si>
  <si>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</si>
  <si>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</si>
  <si>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</si>
  <si>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</si>
  <si>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</si>
  <si>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</si>
  <si>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</si>
  <si>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</si>
  <si>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</si>
  <si>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</si>
  <si>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</si>
  <si>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</si>
  <si>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</si>
  <si>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</si>
  <si>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</si>
  <si>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</si>
  <si>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</si>
  <si>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</si>
  <si>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</si>
  <si>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</si>
  <si>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</si>
  <si>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</si>
  <si>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</si>
  <si>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</si>
  <si>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</si>
  <si>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</si>
  <si>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</si>
  <si>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</si>
  <si>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</si>
  <si>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</si>
  <si>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</si>
  <si>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</si>
  <si>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</si>
  <si>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</si>
  <si>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</si>
  <si>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</si>
  <si>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</si>
  <si>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</si>
  <si>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</si>
  <si>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</si>
  <si>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</si>
  <si>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</si>
  <si>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</si>
  <si>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</si>
  <si>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</si>
  <si>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</si>
  <si>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</si>
  <si>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</si>
  <si>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</si>
  <si>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</si>
  <si>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</si>
  <si>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</si>
  <si>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</si>
  <si>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</si>
  <si>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</si>
  <si>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</si>
  <si>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</si>
  <si>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</si>
  <si>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</si>
  <si>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</si>
  <si>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</si>
  <si>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</si>
  <si>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</si>
  <si>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</si>
  <si>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</si>
  <si>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</si>
  <si>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</si>
  <si>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</si>
  <si>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</si>
  <si>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</si>
  <si>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</si>
  <si>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</si>
  <si>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</si>
  <si>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</si>
  <si>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</si>
  <si>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</si>
  <si>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</si>
  <si>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</si>
  <si>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</si>
  <si>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</si>
  <si>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</si>
  <si>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</si>
  <si>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</si>
  <si>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</si>
  <si>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</si>
  <si>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</si>
  <si>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</si>
  <si>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</si>
  <si>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</si>
  <si>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</si>
  <si>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</si>
  <si>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</si>
  <si>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</si>
  <si>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</si>
  <si>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</si>
  <si>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</si>
  <si>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</si>
  <si>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</si>
  <si>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</si>
  <si>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</si>
  <si>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</si>
  <si>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</si>
  <si>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</si>
  <si>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</si>
  <si>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</si>
  <si>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</si>
  <si>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</si>
  <si>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</si>
  <si>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</si>
  <si>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</si>
  <si>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</si>
  <si>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</si>
  <si>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</si>
  <si>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</si>
  <si>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</si>
  <si>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</si>
  <si>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</si>
  <si>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</si>
  <si>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</si>
  <si>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</si>
  <si>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</si>
  <si>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</si>
  <si>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</si>
  <si>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</si>
  <si>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</si>
  <si>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</si>
  <si>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</si>
  <si>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</si>
  <si>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</si>
  <si>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</si>
  <si>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</si>
  <si>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</si>
  <si>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</si>
  <si>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</si>
  <si>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</si>
  <si>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</si>
  <si>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</si>
  <si>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</si>
  <si>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</si>
  <si>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</si>
  <si>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</si>
  <si>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</si>
  <si>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</si>
  <si>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</si>
  <si>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</si>
  <si>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</si>
  <si>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</si>
  <si>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</si>
  <si>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</si>
  <si>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</si>
  <si>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</si>
  <si>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</si>
  <si>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</si>
  <si>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</si>
  <si>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</si>
  <si>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</si>
  <si>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</si>
  <si>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</si>
  <si>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</si>
  <si>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</si>
  <si>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</si>
  <si>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</si>
  <si>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</si>
  <si>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</si>
  <si>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</si>
  <si>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</si>
  <si>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</si>
  <si>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</si>
  <si>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</si>
  <si>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</si>
  <si>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</si>
  <si>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</si>
  <si>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</si>
  <si>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</si>
  <si>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</si>
  <si>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</si>
  <si>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</si>
  <si>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</si>
  <si>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</si>
  <si>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</si>
  <si>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</si>
  <si>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</si>
  <si>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</si>
  <si>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</si>
  <si>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</si>
  <si>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</si>
  <si>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</si>
  <si>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</si>
  <si>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</si>
  <si>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</si>
  <si>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</si>
  <si>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</si>
  <si>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</si>
  <si>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</si>
  <si>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</si>
  <si>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</si>
  <si>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</si>
  <si>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</si>
  <si>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</si>
  <si>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</si>
  <si>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</si>
  <si>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</si>
  <si>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</si>
  <si>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</si>
  <si>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</si>
  <si>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</si>
  <si>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</si>
  <si>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</si>
  <si>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</si>
  <si>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</si>
  <si>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</si>
  <si>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</si>
  <si>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</si>
  <si>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</si>
  <si>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</si>
  <si>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</si>
  <si>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</si>
  <si>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</si>
  <si>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</si>
  <si>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</si>
  <si>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</si>
  <si>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</si>
  <si>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</si>
  <si>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</si>
  <si>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</si>
  <si>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</si>
  <si>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</si>
  <si>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</si>
  <si>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</si>
  <si>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</si>
  <si>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</si>
  <si>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</si>
  <si>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</si>
  <si>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</si>
  <si>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</si>
  <si>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</si>
  <si>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</si>
  <si>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</si>
  <si>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</si>
  <si>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</si>
  <si>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</si>
  <si>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</si>
  <si>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</si>
  <si>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</si>
  <si>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</si>
  <si>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</si>
  <si>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</si>
  <si>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</si>
  <si>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</si>
  <si>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</si>
  <si>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</si>
  <si>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</si>
  <si>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</si>
  <si>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</si>
  <si>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</si>
  <si>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</si>
  <si>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</si>
  <si>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</si>
  <si>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</si>
  <si>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</si>
  <si>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</si>
  <si>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</si>
  <si>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</si>
  <si>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</si>
  <si>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</si>
  <si>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</si>
  <si>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</si>
  <si>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</si>
  <si>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</si>
  <si>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</si>
  <si>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</si>
  <si>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</si>
  <si>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</si>
  <si>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</si>
  <si>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</si>
  <si>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</si>
  <si>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</si>
  <si>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</si>
  <si>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</si>
  <si>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</si>
  <si>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</si>
  <si>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</si>
  <si>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</si>
  <si>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</si>
  <si>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</si>
  <si>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</si>
  <si>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</si>
  <si>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</si>
  <si>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</si>
  <si>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</si>
  <si>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</si>
  <si>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</si>
  <si>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</si>
  <si>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</si>
  <si>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</si>
  <si>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</si>
  <si>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</si>
  <si>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</si>
  <si>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</si>
  <si>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</si>
  <si>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</si>
  <si>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</si>
  <si>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</si>
  <si>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</si>
  <si>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</si>
  <si>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</si>
  <si>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</si>
  <si>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</si>
  <si>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</si>
  <si>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</si>
  <si>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</si>
  <si>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</si>
  <si>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</si>
  <si>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</si>
  <si>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</si>
  <si>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</si>
  <si>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</si>
  <si>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</si>
  <si>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</si>
  <si>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</si>
  <si>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</si>
  <si>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</si>
  <si>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</si>
  <si>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</si>
  <si>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</si>
  <si>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</si>
  <si>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</si>
  <si>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</si>
  <si>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</si>
  <si>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</si>
  <si>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</si>
  <si>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</si>
  <si>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</si>
  <si>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</si>
  <si>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</si>
  <si>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</si>
  <si>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</si>
  <si>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</si>
  <si>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</si>
  <si>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</si>
  <si>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</si>
  <si>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</si>
  <si>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</si>
  <si>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</si>
  <si>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</si>
  <si>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</si>
  <si>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</si>
  <si>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</si>
  <si>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</si>
  <si>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</si>
  <si>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</si>
  <si>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</si>
  <si>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</si>
  <si>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</si>
  <si>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</si>
  <si>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</si>
  <si>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</si>
  <si>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</si>
  <si>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</si>
  <si>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</si>
  <si>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</si>
  <si>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</si>
  <si>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</si>
  <si>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</si>
  <si>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</si>
  <si>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</si>
  <si>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</si>
  <si>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</si>
  <si>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</si>
  <si>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</si>
  <si>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</si>
  <si>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</si>
  <si>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</si>
  <si>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</si>
  <si>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</si>
  <si>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</si>
  <si>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</si>
  <si>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</si>
  <si>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</si>
  <si>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</si>
  <si>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</si>
  <si>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</si>
  <si>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</si>
  <si>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</si>
  <si>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</si>
  <si>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</si>
  <si>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</si>
  <si>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</si>
  <si>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</si>
  <si>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</si>
  <si>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</si>
  <si>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</si>
  <si>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</si>
  <si>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</si>
  <si>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</si>
  <si>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</si>
  <si>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</si>
  <si>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</si>
  <si>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</si>
  <si>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</si>
  <si>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</si>
  <si>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</si>
  <si>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</si>
  <si>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</si>
  <si>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</si>
  <si>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</si>
  <si>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</si>
  <si>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</si>
  <si>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</si>
  <si>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</si>
  <si>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</si>
  <si>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</si>
  <si>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</si>
  <si>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</si>
  <si>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</si>
  <si>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</si>
  <si>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</si>
  <si>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</si>
  <si>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</si>
  <si>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</si>
  <si>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</si>
  <si>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</si>
  <si>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</si>
  <si>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</si>
  <si>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</si>
  <si>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</si>
  <si>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</si>
  <si>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</si>
  <si>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</si>
  <si>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</si>
  <si>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</si>
  <si>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</si>
  <si>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</si>
  <si>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</si>
  <si>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</si>
  <si>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</si>
  <si>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</si>
  <si>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</si>
  <si>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</si>
  <si>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</si>
  <si>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</si>
  <si>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</si>
  <si>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</si>
  <si>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</si>
  <si>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</si>
  <si>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</si>
  <si>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</si>
  <si>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</si>
  <si>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</si>
  <si>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</si>
  <si>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</si>
  <si>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</si>
  <si>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</si>
  <si>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</si>
  <si>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</si>
  <si>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</si>
  <si>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</si>
  <si>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</si>
  <si>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</si>
  <si>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</si>
  <si>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</si>
  <si>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</si>
  <si>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</si>
  <si>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</si>
  <si>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</si>
  <si>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</si>
  <si>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</si>
  <si>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</si>
  <si>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</si>
  <si>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</si>
  <si>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</si>
  <si>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</si>
  <si>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</si>
  <si>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</si>
  <si>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</si>
  <si>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</si>
  <si>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</si>
  <si>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</si>
  <si>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</si>
  <si>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</si>
  <si>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</si>
  <si>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</si>
  <si>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</si>
  <si>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</si>
  <si>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</si>
  <si>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</si>
  <si>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</si>
  <si>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</si>
  <si>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</si>
  <si>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</si>
  <si>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</si>
  <si>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</si>
  <si>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</si>
  <si>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</si>
  <si>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</si>
  <si>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</si>
  <si>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</si>
  <si>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</si>
  <si>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</si>
  <si>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</si>
  <si>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</si>
  <si>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</si>
  <si>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</si>
  <si>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</si>
  <si>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</si>
  <si>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</si>
  <si>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</si>
  <si>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</si>
  <si>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</si>
  <si>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</si>
  <si>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</si>
  <si>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</si>
  <si>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</si>
  <si>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</si>
  <si>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</si>
  <si>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</si>
  <si>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</si>
  <si>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</si>
  <si>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</si>
  <si>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</si>
  <si>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</si>
  <si>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</si>
  <si>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</si>
  <si>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</si>
  <si>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</si>
  <si>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</si>
  <si>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</si>
  <si>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</si>
  <si>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</si>
  <si>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</si>
  <si>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</si>
  <si>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</si>
  <si>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</si>
  <si>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</si>
  <si>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</si>
  <si>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</si>
  <si>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</si>
  <si>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</si>
  <si>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</si>
  <si>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</si>
  <si>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</si>
  <si>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</si>
  <si>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</si>
  <si>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</si>
  <si>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</si>
  <si>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</si>
  <si>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</si>
  <si>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</si>
  <si>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</si>
  <si>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</si>
  <si>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</si>
  <si>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</si>
  <si>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</si>
  <si>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</si>
  <si>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</si>
  <si>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</si>
  <si>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</si>
  <si>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</si>
  <si>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</si>
  <si>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</si>
  <si>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</si>
  <si>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</si>
  <si>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</si>
  <si>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</si>
  <si>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</si>
  <si>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</si>
  <si>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</si>
  <si>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</si>
  <si>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</si>
  <si>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</si>
  <si>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</si>
  <si>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</si>
  <si>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</si>
  <si>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</si>
  <si>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</si>
  <si>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</si>
  <si>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</si>
  <si>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</si>
  <si>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</si>
  <si>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</si>
  <si>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</si>
  <si>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</si>
  <si>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</si>
  <si>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</si>
  <si>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</si>
  <si>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</si>
  <si>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</si>
  <si>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</si>
  <si>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</si>
  <si>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</si>
  <si>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</si>
  <si>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</si>
  <si>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</si>
  <si>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</si>
  <si>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</si>
  <si>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</si>
  <si>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</si>
  <si>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</si>
  <si>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</si>
  <si>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</si>
  <si>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</si>
  <si>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</si>
  <si>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</si>
  <si>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</si>
  <si>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</si>
  <si>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</si>
  <si>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</si>
  <si>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</si>
  <si>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</si>
  <si>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</si>
  <si>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</si>
  <si>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</si>
  <si>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</si>
  <si>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</si>
  <si>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</si>
  <si>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</si>
  <si>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</si>
  <si>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</si>
  <si>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</si>
  <si>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</si>
  <si>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</si>
  <si>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</si>
  <si>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</si>
  <si>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</si>
  <si>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</si>
  <si>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</si>
  <si>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</si>
  <si>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</si>
  <si>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</si>
  <si>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</si>
  <si>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</si>
  <si>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</si>
  <si>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</si>
  <si>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</si>
  <si>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</si>
  <si>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</si>
  <si>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</si>
  <si>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</si>
  <si>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</si>
  <si>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</si>
  <si>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</si>
  <si>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</si>
  <si>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</si>
  <si>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</si>
  <si>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</si>
  <si>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</si>
  <si>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</si>
  <si>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</si>
  <si>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</si>
  <si>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</si>
  <si>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</si>
  <si>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</si>
  <si>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</si>
  <si>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</si>
  <si>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</si>
  <si>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</si>
  <si>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</si>
  <si>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</si>
  <si>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</si>
  <si>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</si>
  <si>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</si>
  <si>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</si>
  <si>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</si>
  <si>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</si>
  <si>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</si>
  <si>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</si>
  <si>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</si>
  <si>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</si>
  <si>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</si>
  <si>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</si>
  <si>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</si>
  <si>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</si>
  <si>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</si>
  <si>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</si>
  <si>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</si>
  <si>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</si>
  <si>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</si>
  <si>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</si>
  <si>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</si>
  <si>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</si>
  <si>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</si>
  <si>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</si>
  <si>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</si>
  <si>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</si>
  <si>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</si>
  <si>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</si>
  <si>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</si>
  <si>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</si>
  <si>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</si>
  <si>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</si>
  <si>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</si>
  <si>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</si>
  <si>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</si>
  <si>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</si>
  <si>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</si>
  <si>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</si>
  <si>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</si>
  <si>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</si>
  <si>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</si>
  <si>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</si>
  <si>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</si>
  <si>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</si>
  <si>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</si>
  <si>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</si>
  <si>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</si>
  <si>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</si>
  <si>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</si>
  <si>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</si>
  <si>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</si>
  <si>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</si>
  <si>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</si>
  <si>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</si>
  <si>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</si>
  <si>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</si>
  <si>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</si>
  <si>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</si>
  <si>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</si>
  <si>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</si>
  <si>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</si>
  <si>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</si>
  <si>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</si>
  <si>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</si>
  <si>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</si>
  <si>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</si>
  <si>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</si>
  <si>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</si>
  <si>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</si>
  <si>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</si>
  <si>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</si>
  <si>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</si>
  <si>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</si>
  <si>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</si>
  <si>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</si>
  <si>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</si>
  <si>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</si>
  <si>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</si>
  <si>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</si>
  <si>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</si>
  <si>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</si>
  <si>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</si>
  <si>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</si>
  <si>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</si>
  <si>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</si>
  <si>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</si>
  <si>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</si>
  <si>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</si>
  <si>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</si>
  <si>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</si>
  <si>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</si>
  <si>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</si>
  <si>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</si>
  <si>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</si>
  <si>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</si>
  <si>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</si>
  <si>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</si>
  <si>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</si>
  <si>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</si>
  <si>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</si>
  <si>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</si>
  <si>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</si>
  <si>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</si>
  <si>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</si>
  <si>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</si>
  <si>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</si>
  <si>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</si>
  <si>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</si>
  <si>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</si>
  <si>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</si>
  <si>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</si>
  <si>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</si>
  <si>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</si>
  <si>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</si>
  <si>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</si>
  <si>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</si>
  <si>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</si>
  <si>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</si>
  <si>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</si>
  <si>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</si>
  <si>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</si>
  <si>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</si>
  <si>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</si>
  <si>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</si>
  <si>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</si>
  <si>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</si>
  <si>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</si>
  <si>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</si>
  <si>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</si>
  <si>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</si>
  <si>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</si>
  <si>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</si>
  <si>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</si>
  <si>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</si>
  <si>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</si>
  <si>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</si>
  <si>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</si>
  <si>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</si>
  <si>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</si>
  <si>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</si>
  <si>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</si>
  <si>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</si>
  <si>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</si>
  <si>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</si>
  <si>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</si>
  <si>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</si>
  <si>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</si>
  <si>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</si>
  <si>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</si>
  <si>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</si>
  <si>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</si>
  <si>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</si>
  <si>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</si>
  <si>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</si>
  <si>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</si>
  <si>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</si>
  <si>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</si>
  <si>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</si>
  <si>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</si>
  <si>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</si>
  <si>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</si>
  <si>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</si>
  <si>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</si>
  <si>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</si>
  <si>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</si>
  <si>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</si>
  <si>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</si>
  <si>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</si>
  <si>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</si>
  <si>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</si>
  <si>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</si>
  <si>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</si>
  <si>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</si>
  <si>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</si>
  <si>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</si>
  <si>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</si>
  <si>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</si>
  <si>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</si>
  <si>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</si>
  <si>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</si>
  <si>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</si>
  <si>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</si>
  <si>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</si>
  <si>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</si>
  <si>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</si>
  <si>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</si>
  <si>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</si>
  <si>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</si>
  <si>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</si>
  <si>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</si>
  <si>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</si>
  <si>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</si>
  <si>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</si>
  <si>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</si>
  <si>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</si>
  <si>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</si>
  <si>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</si>
  <si>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</si>
  <si>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</si>
  <si>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</si>
  <si>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</si>
  <si>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</si>
  <si>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</si>
  <si>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</si>
  <si>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</si>
  <si>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</si>
  <si>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</si>
  <si>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</si>
  <si>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</si>
  <si>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</si>
  <si>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</si>
  <si>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</si>
  <si>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</si>
  <si>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</si>
  <si>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</si>
  <si>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</si>
  <si>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</si>
  <si>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</si>
  <si>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</si>
  <si>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</si>
  <si>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</si>
  <si>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</si>
  <si>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</si>
  <si>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</si>
  <si>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</si>
  <si>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</si>
  <si>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</si>
  <si>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</si>
  <si>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</si>
  <si>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</si>
  <si>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</si>
  <si>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</si>
  <si>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</si>
  <si>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</si>
  <si>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</si>
  <si>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</si>
  <si>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</si>
  <si>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</si>
  <si>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</si>
  <si>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</si>
  <si>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</si>
  <si>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</si>
  <si>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</si>
  <si>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</si>
  <si>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</si>
  <si>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</si>
  <si>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</si>
  <si>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</si>
  <si>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</si>
  <si>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</si>
  <si>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</si>
  <si>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</si>
  <si>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</si>
  <si>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</si>
  <si>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</si>
  <si>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</si>
  <si>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</si>
  <si>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</si>
  <si>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</si>
  <si>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</si>
  <si>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</si>
  <si>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</si>
  <si>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</si>
  <si>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</si>
  <si>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</si>
  <si>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</si>
  <si>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</si>
  <si>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</si>
  <si>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</si>
  <si>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</si>
  <si>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</si>
  <si>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</si>
  <si>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</si>
  <si>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</si>
  <si>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</si>
  <si>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</si>
  <si>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</si>
  <si>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</si>
  <si>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</si>
  <si>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</si>
  <si>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</si>
  <si>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</si>
  <si>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</si>
  <si>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</si>
  <si>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</si>
  <si>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</si>
  <si>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</si>
  <si>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</si>
  <si>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</si>
  <si>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</si>
  <si>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</si>
  <si>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</si>
  <si>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</si>
  <si>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</si>
  <si>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</si>
  <si>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</si>
  <si>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</si>
  <si>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</si>
  <si>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</si>
  <si>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</si>
  <si>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</si>
  <si>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</si>
  <si>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</si>
  <si>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</si>
  <si>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</si>
  <si>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</si>
  <si>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</si>
  <si>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</si>
  <si>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</si>
  <si>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</si>
  <si>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</si>
  <si>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</si>
  <si>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</si>
  <si>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</si>
  <si>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</si>
  <si>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</si>
  <si>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</si>
  <si>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</si>
  <si>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</si>
  <si>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</si>
  <si>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</si>
  <si>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</si>
  <si>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</si>
  <si>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</si>
  <si>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</si>
  <si>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</si>
  <si>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</si>
  <si>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</si>
  <si>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</si>
  <si>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</si>
  <si>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</si>
  <si>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</si>
  <si>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</si>
  <si>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</si>
  <si>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</si>
  <si>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</si>
  <si>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</si>
  <si>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</si>
  <si>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</si>
  <si>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</si>
  <si>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</si>
  <si>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</si>
  <si>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</si>
  <si>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</si>
  <si>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</si>
  <si>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</si>
  <si>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</si>
  <si>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</si>
  <si>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</si>
  <si>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</si>
  <si>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</si>
  <si>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</si>
  <si>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</si>
  <si>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</si>
  <si>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</si>
  <si>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</si>
  <si>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</si>
  <si>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</si>
  <si>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</si>
  <si>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</si>
  <si>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</si>
  <si>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</si>
  <si>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</si>
  <si>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</si>
  <si>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</si>
  <si>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</si>
  <si>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</si>
  <si>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</si>
  <si>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</si>
  <si>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</si>
  <si>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</si>
  <si>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</si>
  <si>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</si>
  <si>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</si>
  <si>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</si>
  <si>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</si>
  <si>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</si>
  <si>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</si>
  <si>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</si>
  <si>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</si>
  <si>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</si>
  <si>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</si>
  <si>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</si>
  <si>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</si>
  <si>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</si>
  <si>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</si>
  <si>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</si>
  <si>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</si>
  <si>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</si>
  <si>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</si>
  <si>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</si>
  <si>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</si>
  <si>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</si>
  <si>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</si>
  <si>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</si>
  <si>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</si>
  <si>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</si>
  <si>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</si>
  <si>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</si>
  <si>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</si>
  <si>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</si>
  <si>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</si>
  <si>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</si>
  <si>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</si>
  <si>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</si>
  <si>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</si>
  <si>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</si>
  <si>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</si>
  <si>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</si>
  <si>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</si>
  <si>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</si>
  <si>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</si>
  <si>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</si>
  <si>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</si>
  <si>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</si>
  <si>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</si>
  <si>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</si>
  <si>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</si>
  <si>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</si>
  <si>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</si>
  <si>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</si>
  <si>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</si>
  <si>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</si>
  <si>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</si>
  <si>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</si>
  <si>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</si>
  <si>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</si>
  <si>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</si>
  <si>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</si>
  <si>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</si>
  <si>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</si>
  <si>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</si>
  <si>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</si>
  <si>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</si>
  <si>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</si>
  <si>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</si>
  <si>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</si>
  <si>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</si>
  <si>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</si>
  <si>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</si>
  <si>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</si>
  <si>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</si>
  <si>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</si>
  <si>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</si>
  <si>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</si>
  <si>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</si>
  <si>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</si>
  <si>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</si>
  <si>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</si>
  <si>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</si>
  <si>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</si>
  <si>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</si>
  <si>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</si>
  <si>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</si>
  <si>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</si>
  <si>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</si>
  <si>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</si>
  <si>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</si>
  <si>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</si>
  <si>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</si>
  <si>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</si>
  <si>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</si>
  <si>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</si>
  <si>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</si>
  <si>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</si>
  <si>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</si>
  <si>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</si>
  <si>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</si>
  <si>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</si>
  <si>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</si>
  <si>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</si>
  <si>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</si>
  <si>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</si>
  <si>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</si>
  <si>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</si>
  <si>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</si>
  <si>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</si>
  <si>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</si>
  <si>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</si>
  <si>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</si>
  <si>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</si>
  <si>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</si>
  <si>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</si>
  <si>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</si>
  <si>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</si>
  <si>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</si>
  <si>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</si>
  <si>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</si>
  <si>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</si>
  <si>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</si>
  <si>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</si>
  <si>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</si>
  <si>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</si>
  <si>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</si>
  <si>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</si>
  <si>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</si>
  <si>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</si>
  <si>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</si>
  <si>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</si>
  <si>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</si>
  <si>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</si>
  <si>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</si>
  <si>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</si>
  <si>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</si>
  <si>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</si>
  <si>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</si>
  <si>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</si>
  <si>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</si>
  <si>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</si>
  <si>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</si>
  <si>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</si>
  <si>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</si>
  <si>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</si>
  <si>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</si>
  <si>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</si>
  <si>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</si>
  <si>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</si>
  <si>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</si>
  <si>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</si>
  <si>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</si>
  <si>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</si>
  <si>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</si>
  <si>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</si>
  <si>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</si>
  <si>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</si>
  <si>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</si>
  <si>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</si>
  <si>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</si>
  <si>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</si>
  <si>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</si>
  <si>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</si>
  <si>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</si>
  <si>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</si>
  <si>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</si>
  <si>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</si>
  <si>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</si>
  <si>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</si>
  <si>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</si>
  <si>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</si>
  <si>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</si>
  <si>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</si>
  <si>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</si>
  <si>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</si>
  <si>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</si>
  <si>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</si>
  <si>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</si>
  <si>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</si>
  <si>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</si>
  <si>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</si>
  <si>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</si>
  <si>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</si>
  <si>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</si>
  <si>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</si>
  <si>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</si>
  <si>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</si>
  <si>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</si>
  <si>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</si>
  <si>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</si>
  <si>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</si>
  <si>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</si>
  <si>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</si>
  <si>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</si>
  <si>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</si>
  <si>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</si>
  <si>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</si>
  <si>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</si>
  <si>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</si>
  <si>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</si>
  <si>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</si>
  <si>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</si>
  <si>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</si>
  <si>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</si>
  <si>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</si>
  <si>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</si>
  <si>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</si>
  <si>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</si>
  <si>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</si>
  <si>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</si>
  <si>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</si>
  <si>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</si>
  <si>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</si>
  <si>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</si>
  <si>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</si>
  <si>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</si>
  <si>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</si>
  <si>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</si>
  <si>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</si>
  <si>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</si>
  <si>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</si>
  <si>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</si>
  <si>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</si>
  <si>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</si>
  <si>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</si>
  <si>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</si>
  <si>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</si>
  <si>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</si>
  <si>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</si>
  <si>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</si>
  <si>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</si>
  <si>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</si>
  <si>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</si>
  <si>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</si>
  <si>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</si>
  <si>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</si>
  <si>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</si>
  <si>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</si>
  <si>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</si>
  <si>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</si>
  <si>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</si>
  <si>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</si>
  <si>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</si>
  <si>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</si>
  <si>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</si>
  <si>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</si>
  <si>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</si>
  <si>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</si>
  <si>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</si>
  <si>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</si>
  <si>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</si>
  <si>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</si>
  <si>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</si>
  <si>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</si>
  <si>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</si>
  <si>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</si>
  <si>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</si>
  <si>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</si>
  <si>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</si>
  <si>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</si>
  <si>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</si>
  <si>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</si>
  <si>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</si>
  <si>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</si>
  <si>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</si>
  <si>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</si>
  <si>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</si>
  <si>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</si>
  <si>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</si>
  <si>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</si>
  <si>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</si>
  <si>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</si>
  <si>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</si>
  <si>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</si>
  <si>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</si>
  <si>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</si>
  <si>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</si>
  <si>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</si>
  <si>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</si>
  <si>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</si>
  <si>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</si>
  <si>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</si>
  <si>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</si>
  <si>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</si>
  <si>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</si>
  <si>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</si>
  <si>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</si>
  <si>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</si>
  <si>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</si>
  <si>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</si>
  <si>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</si>
  <si>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</si>
  <si>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</si>
  <si>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</si>
  <si>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</si>
  <si>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</si>
  <si>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</si>
  <si>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</si>
  <si>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</si>
  <si>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</si>
  <si>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</si>
  <si>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</si>
  <si>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</si>
  <si>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</si>
  <si>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</si>
  <si>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</si>
  <si>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</si>
  <si>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</si>
  <si>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</si>
  <si>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</si>
  <si>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</si>
  <si>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</si>
  <si>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</si>
  <si>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</si>
  <si>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</si>
  <si>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</si>
  <si>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</si>
  <si>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</si>
  <si>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</si>
  <si>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</si>
  <si>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</si>
  <si>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</si>
  <si>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</si>
  <si>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</si>
  <si>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</si>
  <si>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</si>
  <si>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</si>
  <si>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</si>
  <si>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</si>
  <si>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</si>
  <si>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</si>
  <si>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</si>
  <si>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</si>
  <si>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</si>
  <si>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</si>
  <si>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</si>
  <si>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</si>
  <si>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</si>
  <si>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</si>
  <si>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</si>
  <si>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</si>
  <si>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</si>
  <si>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</si>
  <si>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</si>
  <si>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</si>
  <si>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</si>
  <si>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</si>
  <si>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</si>
  <si>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</si>
  <si>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</si>
  <si>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</si>
  <si>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</si>
  <si>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</si>
  <si>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</si>
  <si>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</si>
  <si>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</si>
  <si>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</si>
  <si>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</si>
  <si>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</si>
  <si>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</si>
  <si>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</si>
  <si>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</si>
  <si>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</si>
  <si>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</si>
  <si>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</si>
  <si>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</si>
  <si>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</si>
  <si>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</si>
  <si>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</si>
  <si>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</si>
  <si>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</si>
  <si>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</si>
  <si>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</si>
  <si>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</si>
  <si>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</si>
  <si>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</si>
  <si>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</si>
  <si>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</si>
  <si>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</si>
  <si>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</si>
  <si>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</si>
  <si>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</si>
  <si>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</si>
  <si>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</si>
  <si>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</si>
  <si>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</si>
  <si>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</si>
  <si>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</si>
  <si>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</si>
  <si>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</si>
  <si>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</si>
  <si>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</si>
  <si>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</si>
  <si>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</si>
  <si>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</si>
  <si>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</si>
  <si>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</si>
  <si>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</si>
  <si>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</si>
  <si>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</si>
  <si>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</si>
  <si>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</si>
  <si>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</si>
  <si>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</si>
  <si>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</si>
  <si>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</si>
  <si>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</si>
  <si>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</si>
  <si>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</si>
  <si>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</si>
  <si>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</si>
  <si>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</si>
  <si>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</si>
  <si>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</si>
  <si>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</si>
  <si>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</si>
  <si>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</si>
  <si>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</si>
  <si>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</si>
  <si>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</si>
  <si>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</si>
  <si>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</si>
  <si>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</si>
  <si>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</si>
  <si>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</si>
  <si>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</si>
  <si>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</si>
  <si>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</si>
  <si>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</si>
  <si>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</si>
  <si>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</si>
  <si>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</si>
  <si>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</si>
  <si>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</si>
  <si>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</si>
  <si>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</si>
  <si>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</si>
  <si>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</si>
  <si>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</si>
  <si>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</si>
  <si>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</si>
  <si>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</si>
  <si>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</si>
  <si>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</si>
  <si>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</si>
  <si>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</si>
  <si>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</si>
  <si>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</si>
  <si>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</si>
  <si>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</si>
  <si>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</si>
  <si>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</si>
  <si>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</si>
  <si>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</si>
  <si>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</si>
  <si>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</si>
  <si>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</si>
  <si>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</si>
  <si>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</si>
  <si>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</si>
  <si>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</si>
  <si>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</si>
  <si>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</si>
  <si>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</si>
  <si>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</si>
  <si>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</si>
  <si>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</si>
  <si>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</si>
  <si>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</si>
  <si>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</si>
  <si>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</si>
  <si>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</si>
  <si>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</si>
  <si>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</si>
  <si>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</si>
  <si>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</si>
  <si>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</si>
  <si>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</si>
  <si>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</si>
  <si>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</si>
  <si>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</si>
  <si>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</si>
  <si>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</si>
  <si>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</si>
  <si>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</si>
  <si>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</si>
  <si>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</si>
  <si>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</si>
  <si>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</si>
  <si>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</si>
  <si>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</si>
  <si>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</si>
  <si>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</si>
  <si>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</si>
  <si>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</si>
  <si>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</si>
  <si>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</si>
  <si>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</si>
  <si>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</si>
  <si>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</si>
  <si>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</si>
  <si>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</si>
  <si>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</si>
  <si>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</si>
  <si>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</si>
  <si>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</si>
  <si>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</si>
  <si>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</si>
  <si>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</si>
  <si>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</si>
  <si>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</si>
  <si>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</si>
  <si>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</si>
  <si>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</si>
  <si>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</si>
  <si>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</si>
  <si>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</si>
  <si>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</si>
  <si>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</si>
  <si>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</si>
  <si>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</si>
  <si>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</si>
  <si>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</si>
  <si>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</si>
  <si>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</si>
  <si>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</si>
  <si>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</si>
  <si>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</si>
  <si>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</si>
  <si>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</si>
  <si>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</si>
  <si>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</si>
  <si>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</si>
  <si>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</si>
  <si>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</si>
  <si>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</si>
  <si>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</si>
  <si>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</si>
  <si>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</si>
  <si>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</si>
  <si>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</si>
  <si>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</si>
  <si>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</si>
  <si>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</si>
  <si>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</si>
  <si>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</si>
  <si>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</si>
  <si>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</si>
  <si>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</si>
  <si>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</si>
  <si>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</si>
  <si>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</si>
  <si>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</si>
  <si>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</si>
  <si>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</si>
  <si>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</si>
  <si>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</si>
  <si>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</si>
  <si>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</si>
  <si>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</si>
  <si>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</si>
  <si>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</si>
  <si>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</si>
  <si>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</si>
  <si>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</si>
  <si>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</si>
  <si>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</si>
  <si>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</si>
  <si>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</si>
  <si>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</si>
  <si>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</si>
  <si>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</si>
  <si>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</si>
  <si>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</si>
  <si>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</si>
  <si>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</si>
  <si>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</si>
  <si>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</si>
  <si>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</si>
  <si>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</si>
  <si>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</si>
  <si>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</si>
  <si>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</si>
  <si>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</si>
  <si>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</si>
  <si>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</si>
  <si>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</si>
  <si>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</si>
  <si>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</si>
  <si>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</si>
  <si>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</si>
  <si>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</si>
  <si>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</si>
  <si>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</si>
  <si>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</si>
  <si>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</si>
  <si>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</si>
  <si>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</si>
  <si>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</si>
  <si>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</si>
  <si>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</si>
  <si>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</si>
  <si>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</si>
  <si>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</si>
  <si>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</si>
  <si>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</si>
  <si>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</si>
  <si>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</si>
  <si>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</si>
  <si>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</si>
  <si>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</si>
  <si>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</si>
  <si>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</si>
  <si>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</si>
  <si>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</si>
  <si>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</si>
  <si>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</si>
  <si>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</si>
  <si>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</si>
  <si>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</si>
  <si>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</si>
  <si>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</si>
  <si>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</si>
  <si>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</si>
  <si>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</si>
  <si>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</si>
  <si>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</si>
  <si>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</si>
  <si>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</si>
  <si>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</si>
  <si>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</si>
  <si>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</si>
  <si>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</si>
  <si>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</si>
  <si>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</si>
  <si>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</si>
  <si>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</si>
  <si>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</si>
  <si>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</si>
  <si>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</si>
  <si>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</si>
  <si>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</si>
  <si>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</si>
  <si>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</si>
  <si>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</si>
  <si>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</si>
  <si>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</si>
  <si>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</si>
  <si>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</si>
  <si>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</si>
  <si>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</si>
  <si>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</si>
  <si>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</si>
  <si>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</si>
  <si>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</si>
  <si>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</si>
  <si>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</si>
  <si>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</si>
  <si>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</si>
  <si>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</si>
  <si>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</si>
  <si>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</si>
  <si>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</si>
  <si>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</si>
  <si>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</si>
  <si>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</si>
  <si>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</si>
  <si>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</si>
  <si>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</si>
  <si>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</si>
  <si>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</si>
  <si>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</si>
  <si>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</si>
  <si>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</si>
  <si>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</si>
  <si>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</si>
  <si>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</si>
  <si>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</si>
  <si>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</si>
  <si>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</si>
  <si>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</si>
  <si>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</si>
  <si>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</si>
  <si>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</si>
  <si>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</si>
  <si>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</si>
  <si>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</si>
  <si>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</si>
  <si>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</si>
  <si>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</si>
  <si>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</si>
  <si>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</si>
  <si>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</si>
  <si>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</si>
  <si>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</si>
  <si>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</si>
  <si>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</si>
  <si>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</si>
  <si>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</si>
  <si>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</si>
  <si>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</si>
  <si>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</si>
  <si>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</si>
  <si>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</si>
  <si>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</si>
  <si>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</si>
  <si>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</si>
  <si>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</si>
  <si>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</si>
  <si>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</si>
  <si>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</si>
  <si>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</si>
  <si>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</si>
  <si>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</si>
  <si>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</si>
  <si>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</si>
  <si>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</si>
  <si>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</si>
  <si>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</si>
  <si>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</si>
  <si>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</si>
  <si>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</si>
  <si>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</si>
  <si>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</si>
  <si>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</si>
  <si>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</si>
  <si>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</si>
  <si>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</si>
  <si>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</si>
  <si>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</si>
  <si>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</si>
  <si>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</si>
  <si>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</si>
  <si>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</si>
  <si>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</si>
  <si>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</si>
  <si>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</si>
  <si>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</si>
  <si>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</si>
  <si>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</si>
  <si>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</si>
  <si>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</si>
  <si>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</si>
  <si>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</si>
  <si>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</si>
  <si>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</si>
  <si>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</si>
  <si>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</si>
  <si>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</si>
  <si>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</si>
  <si>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</si>
  <si>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</si>
  <si>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</si>
  <si>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</si>
  <si>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</si>
  <si>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</si>
  <si>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</si>
  <si>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</si>
  <si>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</si>
  <si>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</si>
  <si>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</si>
  <si>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</si>
  <si>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</si>
  <si>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</si>
  <si>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</si>
  <si>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</si>
  <si>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</si>
  <si>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</si>
  <si>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</si>
  <si>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</si>
  <si>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</si>
  <si>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</si>
  <si>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</si>
  <si>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</si>
  <si>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</si>
  <si>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</si>
  <si>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</si>
  <si>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</si>
  <si>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</si>
  <si>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</si>
  <si>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</si>
  <si>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</si>
  <si>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</si>
  <si>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</si>
  <si>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</si>
  <si>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</si>
  <si>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</si>
  <si>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</si>
  <si>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</si>
  <si>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</si>
  <si>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</si>
  <si>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</si>
  <si>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</si>
  <si>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</si>
  <si>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</si>
  <si>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</si>
  <si>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</si>
  <si>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</si>
  <si>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</si>
  <si>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</si>
  <si>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</si>
  <si>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</si>
  <si>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</si>
  <si>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</si>
  <si>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</si>
  <si>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</si>
  <si>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</si>
  <si>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</si>
  <si>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</si>
  <si>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</si>
  <si>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</si>
  <si>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</si>
  <si>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</si>
  <si>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</si>
  <si>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</si>
  <si>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</si>
  <si>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</si>
  <si>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</si>
  <si>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</si>
  <si>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</si>
  <si>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</si>
  <si>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</si>
  <si>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</si>
  <si>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</si>
  <si>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</si>
  <si>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</si>
  <si>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</si>
  <si>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</si>
  <si>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</si>
  <si>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</si>
  <si>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</si>
  <si>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</si>
  <si>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</si>
  <si>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</si>
  <si>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</si>
  <si>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</si>
  <si>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</si>
  <si>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</si>
  <si>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</si>
  <si>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</si>
  <si>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</si>
  <si>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</si>
  <si>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</si>
  <si>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</si>
  <si>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</si>
  <si>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</si>
  <si>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</si>
  <si>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</si>
  <si>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</si>
  <si>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</si>
  <si>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</si>
  <si>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</si>
  <si>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</si>
  <si>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</si>
  <si>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</si>
  <si>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</si>
  <si>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</si>
  <si>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</si>
  <si>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</si>
  <si>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</si>
  <si>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</si>
  <si>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</si>
  <si>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</si>
  <si>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</si>
  <si>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</si>
  <si>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</si>
  <si>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</si>
  <si>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</si>
  <si>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</si>
  <si>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</si>
  <si>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</si>
  <si>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</si>
  <si>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</si>
  <si>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</si>
  <si>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</si>
  <si>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</si>
  <si>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</si>
  <si>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</si>
  <si>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</si>
  <si>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</si>
  <si>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</si>
  <si>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</si>
  <si>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</si>
  <si>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</si>
  <si>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</si>
  <si>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</si>
  <si>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</si>
  <si>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</si>
  <si>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</si>
  <si>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</si>
  <si>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</si>
  <si>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</si>
  <si>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</si>
  <si>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</si>
  <si>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</si>
  <si>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</si>
  <si>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</si>
  <si>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</si>
  <si>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</si>
  <si>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</si>
  <si>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</si>
  <si>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</si>
  <si>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</si>
  <si>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</si>
  <si>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</si>
  <si>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</si>
  <si>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</si>
  <si>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</si>
  <si>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</si>
  <si>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</si>
  <si>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</si>
  <si>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</si>
  <si>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</si>
  <si>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</si>
  <si>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</si>
  <si>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</si>
  <si>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</si>
  <si>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</si>
  <si>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</si>
  <si>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</si>
  <si>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</si>
  <si>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</si>
  <si>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</si>
  <si>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</si>
  <si>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</si>
  <si>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</si>
  <si>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</si>
  <si>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</si>
  <si>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</si>
  <si>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</si>
  <si>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</si>
  <si>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</si>
  <si>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</si>
  <si>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</si>
  <si>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</si>
  <si>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</si>
  <si>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</si>
  <si>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</si>
  <si>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</si>
  <si>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</si>
  <si>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</si>
  <si>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</si>
  <si>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</si>
  <si>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</si>
  <si>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</si>
  <si>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</si>
  <si>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</si>
  <si>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</si>
  <si>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</si>
  <si>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</si>
  <si>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</si>
  <si>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</si>
  <si>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</si>
  <si>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</si>
  <si>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</si>
  <si>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</si>
  <si>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</si>
  <si>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</si>
  <si>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</si>
  <si>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</si>
  <si>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</si>
  <si>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</si>
  <si>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</si>
  <si>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</si>
  <si>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</si>
  <si>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</si>
  <si>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</si>
  <si>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</si>
  <si>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</si>
  <si>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</si>
  <si>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</si>
  <si>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</si>
  <si>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</si>
  <si>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</si>
  <si>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</si>
  <si>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</si>
  <si>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</si>
  <si>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</si>
  <si>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</si>
  <si>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</si>
  <si>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</si>
  <si>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</si>
  <si>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</si>
  <si>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</si>
  <si>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</si>
  <si>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</si>
  <si>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</si>
  <si>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</si>
  <si>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</si>
  <si>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</si>
  <si>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</si>
  <si>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</si>
  <si>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</si>
  <si>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</si>
  <si>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</si>
  <si>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</si>
  <si>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</si>
  <si>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</si>
  <si>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</si>
  <si>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</si>
  <si>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</si>
  <si>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</si>
  <si>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</si>
  <si>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</si>
  <si>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</si>
  <si>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</si>
  <si>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</si>
  <si>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</si>
  <si>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</si>
  <si>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</si>
  <si>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</si>
  <si>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</si>
  <si>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</si>
  <si>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</si>
  <si>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</si>
  <si>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</si>
  <si>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</si>
  <si>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</si>
  <si>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</si>
  <si>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</si>
  <si>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</si>
  <si>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</si>
  <si>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</si>
  <si>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</si>
  <si>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</si>
  <si>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</si>
  <si>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</si>
  <si>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</si>
  <si>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</si>
  <si>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</si>
  <si>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</si>
  <si>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</si>
  <si>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</si>
  <si>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</si>
  <si>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</si>
  <si>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</si>
  <si>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</si>
  <si>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</si>
  <si>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</si>
  <si>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</si>
  <si>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</si>
  <si>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</si>
  <si>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</si>
  <si>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</si>
  <si>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</si>
  <si>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</si>
  <si>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</si>
  <si>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</si>
  <si>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</si>
  <si>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</si>
  <si>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</si>
  <si>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</si>
  <si>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</si>
  <si>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</si>
  <si>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</si>
  <si>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</si>
  <si>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</si>
  <si>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</si>
  <si>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</si>
  <si>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</si>
  <si>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</si>
  <si>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</si>
  <si>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</si>
  <si>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</si>
  <si>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</si>
  <si>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</si>
  <si>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</si>
  <si>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</si>
  <si>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</si>
  <si>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</si>
  <si>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</si>
  <si>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</si>
  <si>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</si>
  <si>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</si>
  <si>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</si>
  <si>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</si>
  <si>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</si>
  <si>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</si>
  <si>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</si>
  <si>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</si>
  <si>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</si>
  <si>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</si>
  <si>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</si>
  <si>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</si>
  <si>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</si>
  <si>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</si>
  <si>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</si>
  <si>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</si>
  <si>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</si>
  <si>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</si>
  <si>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</si>
  <si>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</si>
  <si>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</si>
  <si>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</si>
  <si>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</si>
  <si>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</si>
  <si>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</si>
  <si>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</si>
  <si>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</si>
  <si>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</si>
  <si>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</si>
  <si>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</si>
  <si>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</si>
  <si>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</si>
  <si>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</si>
  <si>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</si>
  <si>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</si>
  <si>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</si>
  <si>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</si>
  <si>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</si>
  <si>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</si>
  <si>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</si>
  <si>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</si>
  <si>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</si>
  <si>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</si>
  <si>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</si>
  <si>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</si>
  <si>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</si>
  <si>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</si>
  <si>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</si>
  <si>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</si>
  <si>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</si>
  <si>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</si>
  <si>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</si>
  <si>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</si>
  <si>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</si>
  <si>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</si>
  <si>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</si>
  <si>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</si>
  <si>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</si>
  <si>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</si>
  <si>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</si>
  <si>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</si>
  <si>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</si>
  <si>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</si>
  <si>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</si>
  <si>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</si>
  <si>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</si>
  <si>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</si>
  <si>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</si>
  <si>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</si>
  <si>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</si>
  <si>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</si>
  <si>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</si>
  <si>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</si>
  <si>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</si>
  <si>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</si>
  <si>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</si>
  <si>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</si>
  <si>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</si>
  <si>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</si>
  <si>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</si>
  <si>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</si>
  <si>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</si>
  <si>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</si>
  <si>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</si>
  <si>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</si>
  <si>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</si>
  <si>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</si>
  <si>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</si>
  <si>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</si>
  <si>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</si>
  <si>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</si>
  <si>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</si>
  <si>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</si>
  <si>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</si>
  <si>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</si>
  <si>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</si>
  <si>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</si>
  <si>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</si>
  <si>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</si>
  <si>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</si>
  <si>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</si>
  <si>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</si>
  <si>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</si>
  <si>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</si>
  <si>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</si>
  <si>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</si>
  <si>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</si>
  <si>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</si>
  <si>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</si>
  <si>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</si>
  <si>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</si>
  <si>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</si>
  <si>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</si>
  <si>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</si>
  <si>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</si>
  <si>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</si>
  <si>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</si>
  <si>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</si>
  <si>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</si>
  <si>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</si>
  <si>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</si>
  <si>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</si>
  <si>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</si>
  <si>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</si>
  <si>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</si>
  <si>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</si>
  <si>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</si>
  <si>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</si>
  <si>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</si>
  <si>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</si>
  <si>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</si>
  <si>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</si>
  <si>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</si>
  <si>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</si>
  <si>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</si>
  <si>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</si>
  <si>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</si>
  <si>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</si>
  <si>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</si>
  <si>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</si>
  <si>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</si>
  <si>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</si>
  <si>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</si>
  <si>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</si>
  <si>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</si>
  <si>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</si>
  <si>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</si>
  <si>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</si>
  <si>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</si>
  <si>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</si>
  <si>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</si>
  <si>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</si>
  <si>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</si>
  <si>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</si>
  <si>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</si>
  <si>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</si>
  <si>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</si>
  <si>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</si>
  <si>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</si>
  <si>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</si>
  <si>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</si>
  <si>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</si>
  <si>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</si>
  <si>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</si>
  <si>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</si>
  <si>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</si>
  <si>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</si>
  <si>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</si>
  <si>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</si>
  <si>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</si>
  <si>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</si>
  <si>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</si>
  <si>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</si>
  <si>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</si>
  <si>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</si>
  <si>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</si>
  <si>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</si>
  <si>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</si>
  <si>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</si>
  <si>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</si>
  <si>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</si>
  <si>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</si>
  <si>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</si>
  <si>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</si>
  <si>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</si>
  <si>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</si>
  <si>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</si>
  <si>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</si>
  <si>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</si>
  <si>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</si>
  <si>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</si>
  <si>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</si>
  <si>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</si>
  <si>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</si>
  <si>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</si>
  <si>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</si>
  <si>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</si>
  <si>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</si>
  <si>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</si>
  <si>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</si>
  <si>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</si>
  <si>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</si>
  <si>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</si>
  <si>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</si>
  <si>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</si>
  <si>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</si>
  <si>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</si>
  <si>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</si>
  <si>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</si>
  <si>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</si>
  <si>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</si>
  <si>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</si>
  <si>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</si>
  <si>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</si>
  <si>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</si>
  <si>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</si>
  <si>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</si>
  <si>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</si>
  <si>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</si>
  <si>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</si>
  <si>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</si>
  <si>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</si>
  <si>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</si>
  <si>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</si>
  <si>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</si>
  <si>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</si>
  <si>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</si>
  <si>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</si>
  <si>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</si>
  <si>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</si>
  <si>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</si>
  <si>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</si>
  <si>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</si>
  <si>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</si>
  <si>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</si>
  <si>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</si>
  <si>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</si>
  <si>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</si>
  <si>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</si>
  <si>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</si>
  <si>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</si>
  <si>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</si>
  <si>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</si>
  <si>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</si>
  <si>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</si>
  <si>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</si>
  <si>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</si>
  <si>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</si>
  <si>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</si>
  <si>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</si>
  <si>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</si>
  <si>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</si>
  <si>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</si>
  <si>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</si>
  <si>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</si>
  <si>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</si>
  <si>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</si>
  <si>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</si>
  <si>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</si>
  <si>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</si>
  <si>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</si>
  <si>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</si>
  <si>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</si>
  <si>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</si>
  <si>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</si>
  <si>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</si>
  <si>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</si>
  <si>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</si>
  <si>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</si>
  <si>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</si>
  <si>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</si>
  <si>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</si>
  <si>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</si>
  <si>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</si>
  <si>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</si>
  <si>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</si>
  <si>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</si>
  <si>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</si>
  <si>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</si>
  <si>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</si>
  <si>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</si>
  <si>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</si>
  <si>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</si>
  <si>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</si>
  <si>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</si>
  <si>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</si>
  <si>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</si>
  <si>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</si>
  <si>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</si>
  <si>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</si>
  <si>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</si>
  <si>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</si>
  <si>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</si>
  <si>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</si>
  <si>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</si>
  <si>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</si>
  <si>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</si>
  <si>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</si>
  <si>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</si>
  <si>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</si>
  <si>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</si>
  <si>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</si>
  <si>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</si>
  <si>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</si>
  <si>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</si>
  <si>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</si>
  <si>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</si>
  <si>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</si>
  <si>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</si>
  <si>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</si>
  <si>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</si>
  <si>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</si>
  <si>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</si>
  <si>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</si>
  <si>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</si>
  <si>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</si>
  <si>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</si>
  <si>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</si>
  <si>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</si>
  <si>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</si>
  <si>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</si>
  <si>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</si>
  <si>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</si>
  <si>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</si>
  <si>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</si>
  <si>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</si>
  <si>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</si>
  <si>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</si>
  <si>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</si>
  <si>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</si>
  <si>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</si>
  <si>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</si>
  <si>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</si>
  <si>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</si>
  <si>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</si>
  <si>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</si>
  <si>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</si>
  <si>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</si>
  <si>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</si>
  <si>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</si>
  <si>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</si>
  <si>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</si>
  <si>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</si>
  <si>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</si>
  <si>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</si>
  <si>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</si>
  <si>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</si>
  <si>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</si>
  <si>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</si>
  <si>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</si>
  <si>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</si>
  <si>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</si>
  <si>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</si>
  <si>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</si>
  <si>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</si>
  <si>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</si>
  <si>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</si>
  <si>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</si>
  <si>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</si>
  <si>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</si>
  <si>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</si>
  <si>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</si>
  <si>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</si>
  <si>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</si>
  <si>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</si>
  <si>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</si>
  <si>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</si>
  <si>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</si>
  <si>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</si>
  <si>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</si>
  <si>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</si>
  <si>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</si>
  <si>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</si>
  <si>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</si>
  <si>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</si>
  <si>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</si>
  <si>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</si>
  <si>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</si>
  <si>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</si>
  <si>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</si>
  <si>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</si>
  <si>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</si>
  <si>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</si>
  <si>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</si>
  <si>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</si>
  <si>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</si>
  <si>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</si>
  <si>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</si>
  <si>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</si>
  <si>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</si>
  <si>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</si>
  <si>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</si>
  <si>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</si>
  <si>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</si>
  <si>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</si>
  <si>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</si>
  <si>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</si>
  <si>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</si>
  <si>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</si>
  <si>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</si>
  <si>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</si>
  <si>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</si>
  <si>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</si>
  <si>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</si>
  <si>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</si>
  <si>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</si>
  <si>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</si>
  <si>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</si>
  <si>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</si>
  <si>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</si>
  <si>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</si>
  <si>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</si>
  <si>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</si>
  <si>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</si>
  <si>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</si>
  <si>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</si>
  <si>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</si>
  <si>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</si>
  <si>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</si>
  <si>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</si>
  <si>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</si>
  <si>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</si>
  <si>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</si>
  <si>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</si>
  <si>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</si>
  <si>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</si>
  <si>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</si>
  <si>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</si>
  <si>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</si>
  <si>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</si>
  <si>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</si>
  <si>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</si>
  <si>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</si>
  <si>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</si>
  <si>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</si>
  <si>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</si>
  <si>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</si>
  <si>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</si>
  <si>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</si>
  <si>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</si>
  <si>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</si>
  <si>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</si>
  <si>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</si>
  <si>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</si>
  <si>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</si>
  <si>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</si>
  <si>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</si>
  <si>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</si>
  <si>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</si>
  <si>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</si>
  <si>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</si>
  <si>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</si>
  <si>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</si>
  <si>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</si>
  <si>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</si>
  <si>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</si>
  <si>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</si>
  <si>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</si>
  <si>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</si>
  <si>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</si>
  <si>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</si>
  <si>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</si>
  <si>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</si>
  <si>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</si>
  <si>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</si>
  <si>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</si>
  <si>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</si>
  <si>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</si>
  <si>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</si>
  <si>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</si>
  <si>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</si>
  <si>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</si>
  <si>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</si>
  <si>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</si>
  <si>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</si>
  <si>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</si>
  <si>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</si>
  <si>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</si>
  <si>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</si>
  <si>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</si>
  <si>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</si>
  <si>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</si>
  <si>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</si>
  <si>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</si>
  <si>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</si>
  <si>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</si>
  <si>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</si>
  <si>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</si>
  <si>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</si>
  <si>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</si>
  <si>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</si>
  <si>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</si>
  <si>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</si>
  <si>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</si>
  <si>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</si>
  <si>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</si>
  <si>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</si>
  <si>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</si>
  <si>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</si>
  <si>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</si>
  <si>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</si>
  <si>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</si>
  <si>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</si>
  <si>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</si>
  <si>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</si>
  <si>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</si>
  <si>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</si>
  <si>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</si>
  <si>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</si>
  <si>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</si>
  <si>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</si>
  <si>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</si>
  <si>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</si>
  <si>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</si>
  <si>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</si>
  <si>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</si>
  <si>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</si>
  <si>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</si>
  <si>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</si>
  <si>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</si>
  <si>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</si>
  <si>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</si>
  <si>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</si>
  <si>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</si>
  <si>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</si>
  <si>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</si>
  <si>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</si>
  <si>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</si>
  <si>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</si>
  <si>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</si>
  <si>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</si>
  <si>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</si>
  <si>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</si>
  <si>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</si>
  <si>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</si>
  <si>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</si>
  <si>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</si>
  <si>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</si>
  <si>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</si>
  <si>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</si>
  <si>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</si>
  <si>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</si>
  <si>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</si>
  <si>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</si>
  <si>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</si>
  <si>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</si>
  <si>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</si>
  <si>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</si>
  <si>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</si>
  <si>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</si>
  <si>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</si>
  <si>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</si>
  <si>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</si>
  <si>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</si>
  <si>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</si>
  <si>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</si>
  <si>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</si>
  <si>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</si>
  <si>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</si>
  <si>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</si>
  <si>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</si>
  <si>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</si>
  <si>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</si>
  <si>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</si>
  <si>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</si>
  <si>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</si>
  <si>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</si>
  <si>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</si>
  <si>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</si>
  <si>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</si>
  <si>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</si>
  <si>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</si>
  <si>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</si>
  <si>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</si>
  <si>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</si>
  <si>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</si>
  <si>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</si>
  <si>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</si>
  <si>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</si>
  <si>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</si>
  <si>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</si>
  <si>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</si>
  <si>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</si>
  <si>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</si>
  <si>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</si>
  <si>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</si>
  <si>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</si>
  <si>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</si>
  <si>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</si>
  <si>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</si>
  <si>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</si>
  <si>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</si>
  <si>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</si>
  <si>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</si>
  <si>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</si>
  <si>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</si>
  <si>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</si>
  <si>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</si>
  <si>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</si>
  <si>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</si>
  <si>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</si>
  <si>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</si>
  <si>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</si>
  <si>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</si>
  <si>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</si>
  <si>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</si>
  <si>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</si>
  <si>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</si>
  <si>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</si>
  <si>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</si>
  <si>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</si>
  <si>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</si>
  <si>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</si>
  <si>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</si>
  <si>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</si>
  <si>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</si>
  <si>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</si>
  <si>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</si>
  <si>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</si>
  <si>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</si>
  <si>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</si>
  <si>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</si>
  <si>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</si>
  <si>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</si>
  <si>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</si>
  <si>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</si>
  <si>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</si>
  <si>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</si>
  <si>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</si>
  <si>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</si>
  <si>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</si>
  <si>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</si>
  <si>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</si>
  <si>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</si>
  <si>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</si>
  <si>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</si>
  <si>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</si>
  <si>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</si>
  <si>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</si>
  <si>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</si>
  <si>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</si>
  <si>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</si>
  <si>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</si>
  <si>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</si>
  <si>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</si>
  <si>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</si>
  <si>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</si>
  <si>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</si>
  <si>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</si>
  <si>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</si>
  <si>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</si>
  <si>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</si>
  <si>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</si>
  <si>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</si>
  <si>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</si>
  <si>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</si>
  <si>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</si>
  <si>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</si>
  <si>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</si>
  <si>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</si>
  <si>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</si>
  <si>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</si>
  <si>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</si>
  <si>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</si>
  <si>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</si>
  <si>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</si>
  <si>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</si>
  <si>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</si>
  <si>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</si>
  <si>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</si>
  <si>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</si>
  <si>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</si>
  <si>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</si>
  <si>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</si>
  <si>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</si>
  <si>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</si>
  <si>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</si>
  <si>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</si>
  <si>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</si>
  <si>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</si>
  <si>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</si>
  <si>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</si>
  <si>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</si>
  <si>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</si>
  <si>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</si>
  <si>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</si>
  <si>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</si>
  <si>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</si>
  <si>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</si>
  <si>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</si>
  <si>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</si>
  <si>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</si>
  <si>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</si>
  <si>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</si>
  <si>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</si>
  <si>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</si>
  <si>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</si>
  <si>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</si>
  <si>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</si>
  <si>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</si>
  <si>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</si>
  <si>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</si>
  <si>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</si>
  <si>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</si>
  <si>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</si>
  <si>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</si>
  <si>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</si>
  <si>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</si>
  <si>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</si>
  <si>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</si>
  <si>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</si>
  <si>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</si>
  <si>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</si>
  <si>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</si>
  <si>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</si>
  <si>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</si>
  <si>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</si>
  <si>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</si>
  <si>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</si>
  <si>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</si>
  <si>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</si>
  <si>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</si>
  <si>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</si>
  <si>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</si>
  <si>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</si>
  <si>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</si>
  <si>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</si>
  <si>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</si>
  <si>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</si>
  <si>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</si>
  <si>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</si>
  <si>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</si>
  <si>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</si>
  <si>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</si>
  <si>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</si>
  <si>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</si>
  <si>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</si>
  <si>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</si>
  <si>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</si>
  <si>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</si>
  <si>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</si>
  <si>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</si>
  <si>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</si>
  <si>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</si>
  <si>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</si>
  <si>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</si>
  <si>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</si>
  <si>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</si>
  <si>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</si>
  <si>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</si>
  <si>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</si>
  <si>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</si>
  <si>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</si>
  <si>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</si>
  <si>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</si>
  <si>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</si>
  <si>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</si>
  <si>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</si>
  <si>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</si>
  <si>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</si>
  <si>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</si>
  <si>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</si>
  <si>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</si>
  <si>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</si>
  <si>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</si>
  <si>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</si>
  <si>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</si>
  <si>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</si>
  <si>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</si>
  <si>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</si>
  <si>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</si>
  <si>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</si>
  <si>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</si>
  <si>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</si>
  <si>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</si>
  <si>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</si>
  <si>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</si>
  <si>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</si>
  <si>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</si>
  <si>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</si>
  <si>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</si>
  <si>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</si>
  <si>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</si>
  <si>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</si>
  <si>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</si>
  <si>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</si>
  <si>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</si>
  <si>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</si>
  <si>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</si>
  <si>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</si>
  <si>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</si>
  <si>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</si>
  <si>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</si>
  <si>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</si>
  <si>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</si>
  <si>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</si>
  <si>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</si>
  <si>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</si>
  <si>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</si>
  <si>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</si>
  <si>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</si>
  <si>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</si>
  <si>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</si>
  <si>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</si>
  <si>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</si>
  <si>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</si>
  <si>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</si>
  <si>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</si>
  <si>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</si>
  <si>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</si>
  <si>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</si>
  <si>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</si>
  <si>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</si>
  <si>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</si>
  <si>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</si>
  <si>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</si>
  <si>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</si>
  <si>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</si>
  <si>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</si>
  <si>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</si>
  <si>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</si>
  <si>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</si>
  <si>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</si>
  <si>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</si>
  <si>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</si>
  <si>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</si>
  <si>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</si>
  <si>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</si>
  <si>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</si>
  <si>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</si>
  <si>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</si>
  <si>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</si>
  <si>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</si>
  <si>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</si>
  <si>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</si>
  <si>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</si>
  <si>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</si>
  <si>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</si>
  <si>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</si>
  <si>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</si>
  <si>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</si>
  <si>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</si>
  <si>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</si>
  <si>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</si>
  <si>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</si>
  <si>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</si>
  <si>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</si>
  <si>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</si>
  <si>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</si>
  <si>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</si>
  <si>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</si>
  <si>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</si>
  <si>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</si>
  <si>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</si>
  <si>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</si>
  <si>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</si>
  <si>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</si>
  <si>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</si>
  <si>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</si>
  <si>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</si>
  <si>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</si>
  <si>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</si>
  <si>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</si>
  <si>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</si>
  <si>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</si>
  <si>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</si>
  <si>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</si>
  <si>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</si>
  <si>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</si>
  <si>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</si>
  <si>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</si>
  <si>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</si>
  <si>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</si>
  <si>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</si>
  <si>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</si>
  <si>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</si>
  <si>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</si>
  <si>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</si>
  <si>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</si>
  <si>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</si>
  <si>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</si>
  <si>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</si>
  <si>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</si>
  <si>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</si>
  <si>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</si>
  <si>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</si>
  <si>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</si>
  <si>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</si>
  <si>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</si>
  <si>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</si>
  <si>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</si>
  <si>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</si>
  <si>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</si>
  <si>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</si>
  <si>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</si>
  <si>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</si>
  <si>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</si>
  <si>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</si>
  <si>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</si>
  <si>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</si>
  <si>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</si>
  <si>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</si>
  <si>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</si>
  <si>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</si>
  <si>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</si>
  <si>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</si>
  <si>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</si>
  <si>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</si>
  <si>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</si>
  <si>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</si>
  <si>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</si>
  <si>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</si>
  <si>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</si>
  <si>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</si>
  <si>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</si>
  <si>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</si>
  <si>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</si>
  <si>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</si>
  <si>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</si>
  <si>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</si>
  <si>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</si>
  <si>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</si>
  <si>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</si>
  <si>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</si>
  <si>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</si>
  <si>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</si>
  <si>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</si>
  <si>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</si>
  <si>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</si>
  <si>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</si>
  <si>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</si>
  <si>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</si>
  <si>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</si>
  <si>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</si>
  <si>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</si>
  <si>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</si>
  <si>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</si>
  <si>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</si>
  <si>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</si>
  <si>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</si>
  <si>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</si>
  <si>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</si>
  <si>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</si>
  <si>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</si>
  <si>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</si>
  <si>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</si>
  <si>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</si>
  <si>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</si>
  <si>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</si>
  <si>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</si>
  <si>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</si>
  <si>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</si>
  <si>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</si>
  <si>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</si>
  <si>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</si>
  <si>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</si>
  <si>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</si>
  <si>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</si>
  <si>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</si>
  <si>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</si>
  <si>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</si>
  <si>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</si>
  <si>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</si>
  <si>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</si>
  <si>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</si>
  <si>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</si>
  <si>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</si>
  <si>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</si>
  <si>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</si>
  <si>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</si>
  <si>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</si>
  <si>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</si>
  <si>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</si>
  <si>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</si>
  <si>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</si>
  <si>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</si>
  <si>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</si>
  <si>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</si>
  <si>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</si>
  <si>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</si>
  <si>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</si>
  <si>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</si>
  <si>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</si>
  <si>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</si>
  <si>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</si>
  <si>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</si>
  <si>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</si>
  <si>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</si>
  <si>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</si>
  <si>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</si>
  <si>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</si>
  <si>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</si>
  <si>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</si>
  <si>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</si>
  <si>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</si>
  <si>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</si>
  <si>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</si>
  <si>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</si>
  <si>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</si>
  <si>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</si>
  <si>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</si>
  <si>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</si>
  <si>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</si>
  <si>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</si>
  <si>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</si>
  <si>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</si>
  <si>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</si>
  <si>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</si>
  <si>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</si>
  <si>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</si>
  <si>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</si>
  <si>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</si>
  <si>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</si>
  <si>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</si>
  <si>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</si>
  <si>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</si>
  <si>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</si>
  <si>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</si>
  <si>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</si>
  <si>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</si>
  <si>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</si>
  <si>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</si>
  <si>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</si>
  <si>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</si>
  <si>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</si>
  <si>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</si>
  <si>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</si>
  <si>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</si>
  <si>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</si>
  <si>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</si>
  <si>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</si>
  <si>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</si>
  <si>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</si>
  <si>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</si>
  <si>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</si>
  <si>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</si>
  <si>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</si>
  <si>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</si>
  <si>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</si>
  <si>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</si>
  <si>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</si>
  <si>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</si>
  <si>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</si>
  <si>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</si>
  <si>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</si>
  <si>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</si>
  <si>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</si>
  <si>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</si>
  <si>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</si>
  <si>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</si>
  <si>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</si>
  <si>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</si>
  <si>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</si>
  <si>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</si>
  <si>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</si>
  <si>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</si>
  <si>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</si>
  <si>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</si>
  <si>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</si>
  <si>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</si>
  <si>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</si>
  <si>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</si>
  <si>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</si>
  <si>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</si>
  <si>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</si>
  <si>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</si>
  <si>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</si>
  <si>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</si>
  <si>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</si>
  <si>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</si>
  <si>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</si>
  <si>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</si>
  <si>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</si>
  <si>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</si>
  <si>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</si>
  <si>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</si>
  <si>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</si>
  <si>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</si>
  <si>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</si>
  <si>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</si>
  <si>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</si>
  <si>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</si>
  <si>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</si>
  <si>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</si>
  <si>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</si>
  <si>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</si>
  <si>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</si>
  <si>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</si>
  <si>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</si>
  <si>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</si>
  <si>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</si>
  <si>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</si>
  <si>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</si>
  <si>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</si>
  <si>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</si>
  <si>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</si>
  <si>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</si>
  <si>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</si>
  <si>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</si>
  <si>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</si>
  <si>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</si>
  <si>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</si>
  <si>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</si>
  <si>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</si>
  <si>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</si>
  <si>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</si>
  <si>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</si>
  <si>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</si>
  <si>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</si>
  <si>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</si>
  <si>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</si>
  <si>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</si>
  <si>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</si>
  <si>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</si>
  <si>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</si>
  <si>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</si>
  <si>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</si>
  <si>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</si>
  <si>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</si>
  <si>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</si>
  <si>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</si>
  <si>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</si>
  <si>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</si>
  <si>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</si>
  <si>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</si>
  <si>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</si>
  <si>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</si>
  <si>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</si>
  <si>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</si>
  <si>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</si>
  <si>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</si>
  <si>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</si>
  <si>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</si>
  <si>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</si>
  <si>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</si>
  <si>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</si>
  <si>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</si>
  <si>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</si>
  <si>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</si>
  <si>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</si>
  <si>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</si>
  <si>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</si>
  <si>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</si>
  <si>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</si>
  <si>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</si>
  <si>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</si>
  <si>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</si>
  <si>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</si>
  <si>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</si>
  <si>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</si>
  <si>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</si>
  <si>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</si>
  <si>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</si>
  <si>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</si>
  <si>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</si>
  <si>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</si>
  <si>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</si>
  <si>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</si>
  <si>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</si>
  <si>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</si>
  <si>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</si>
  <si>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</si>
  <si>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</si>
  <si>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</si>
  <si>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</si>
  <si>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</si>
  <si>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</si>
  <si>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</si>
  <si>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</si>
  <si>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</si>
  <si>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</si>
  <si>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</si>
  <si>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</si>
  <si>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</si>
  <si>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</si>
  <si>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</si>
  <si>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</si>
  <si>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</si>
  <si>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</si>
  <si>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</si>
  <si>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</si>
  <si>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</si>
  <si>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</si>
  <si>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</si>
  <si>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</si>
  <si>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</si>
  <si>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</si>
  <si>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</si>
  <si>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</si>
  <si>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</si>
  <si>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</si>
  <si>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</si>
  <si>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</si>
  <si>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</si>
  <si>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</si>
  <si>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</si>
  <si>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</si>
  <si>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</si>
  <si>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</si>
  <si>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</si>
  <si>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</si>
  <si>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</si>
  <si>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</si>
  <si>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</si>
  <si>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</si>
  <si>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</si>
  <si>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</si>
  <si>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</si>
  <si>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</si>
  <si>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</si>
  <si>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</si>
  <si>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</si>
  <si>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</si>
  <si>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</si>
  <si>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</si>
  <si>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</si>
  <si>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</si>
  <si>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</si>
  <si>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</si>
  <si>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</si>
  <si>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</si>
  <si>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</si>
  <si>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</si>
  <si>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</si>
  <si>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</si>
  <si>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</si>
  <si>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</si>
  <si>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</si>
  <si>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</si>
  <si>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</si>
  <si>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</si>
  <si>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</si>
  <si>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</si>
  <si>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</si>
  <si>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</si>
  <si>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</si>
  <si>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</si>
  <si>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</si>
  <si>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</si>
  <si>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</si>
  <si>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</si>
  <si>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</si>
  <si>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</si>
  <si>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</si>
  <si>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</si>
  <si>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</si>
  <si>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</si>
  <si>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</si>
  <si>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</si>
  <si>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</si>
  <si>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</si>
  <si>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</si>
  <si>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</si>
  <si>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</si>
  <si>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</si>
  <si>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</si>
  <si>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</si>
  <si>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</si>
  <si>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</si>
  <si>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</si>
  <si>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</si>
  <si>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</si>
  <si>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</si>
  <si>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</si>
  <si>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</si>
  <si>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</si>
  <si>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</si>
  <si>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</si>
  <si>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</si>
  <si>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</si>
  <si>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</si>
  <si>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</si>
  <si>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</si>
  <si>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</si>
  <si>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</si>
  <si>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</si>
  <si>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</si>
  <si>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</si>
  <si>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</si>
  <si>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</si>
  <si>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</si>
  <si>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</si>
  <si>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</si>
  <si>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</si>
  <si>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</si>
  <si>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</si>
  <si>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</si>
  <si>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</si>
  <si>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</si>
  <si>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</si>
  <si>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</si>
  <si>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</si>
  <si>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</si>
  <si>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</si>
  <si>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</si>
  <si>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</si>
  <si>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</si>
  <si>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</si>
  <si>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</si>
  <si>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</si>
  <si>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</si>
  <si>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</si>
  <si>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</si>
  <si>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</si>
  <si>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</si>
  <si>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</si>
  <si>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</si>
  <si>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</si>
  <si>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</si>
  <si>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</si>
  <si>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</si>
  <si>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</si>
  <si>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</si>
  <si>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</si>
  <si>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</si>
  <si>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</si>
  <si>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</si>
  <si>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</si>
  <si>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</si>
  <si>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</si>
  <si>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</si>
  <si>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</si>
  <si>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</si>
  <si>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</si>
  <si>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</si>
  <si>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</si>
  <si>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</si>
  <si>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</si>
  <si>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</si>
  <si>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</si>
  <si>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</si>
  <si>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</si>
  <si>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</si>
  <si>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</si>
  <si>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</si>
  <si>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</si>
  <si>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</si>
  <si>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</si>
  <si>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</si>
  <si>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</si>
  <si>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</si>
  <si>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</si>
  <si>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</si>
  <si>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</si>
  <si>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</si>
  <si>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</si>
  <si>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</si>
  <si>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</si>
  <si>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</si>
  <si>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</si>
  <si>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</si>
  <si>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</si>
  <si>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</si>
  <si>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</si>
  <si>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</si>
  <si>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</si>
  <si>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</si>
  <si>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</si>
  <si>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</si>
  <si>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</si>
  <si>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</si>
  <si>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</si>
  <si>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</si>
  <si>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</si>
  <si>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</si>
  <si>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</si>
  <si>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</si>
  <si>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</si>
  <si>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</si>
  <si>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</si>
  <si>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</si>
  <si>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</si>
  <si>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</si>
  <si>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</si>
  <si>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</si>
  <si>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</si>
  <si>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</si>
  <si>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</si>
  <si>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</si>
  <si>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</si>
  <si>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</si>
  <si>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</si>
  <si>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</si>
  <si>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</si>
  <si>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</si>
  <si>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</si>
  <si>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</si>
  <si>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</si>
  <si>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</si>
  <si>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</si>
  <si>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</si>
  <si>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</si>
  <si>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</si>
  <si>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</si>
  <si>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</si>
  <si>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</si>
  <si>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</si>
  <si>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</si>
  <si>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</si>
  <si>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</si>
  <si>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</si>
  <si>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</si>
  <si>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</si>
  <si>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</si>
  <si>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</si>
  <si>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</si>
  <si>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</si>
  <si>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</si>
  <si>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</si>
  <si>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</si>
  <si>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</si>
  <si>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</si>
  <si>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</si>
  <si>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</si>
  <si>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</si>
  <si>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</si>
  <si>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</si>
  <si>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</si>
  <si>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</si>
  <si>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</si>
  <si>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</si>
  <si>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</si>
  <si>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</si>
  <si>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</si>
  <si>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</si>
  <si>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</si>
  <si>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</si>
  <si>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</si>
  <si>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</si>
  <si>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</si>
  <si>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</si>
  <si>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</si>
  <si>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</si>
  <si>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</si>
  <si>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</si>
  <si>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</si>
  <si>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</si>
  <si>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</si>
  <si>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</si>
  <si>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</si>
  <si>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</si>
  <si>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</si>
  <si>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</si>
  <si>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</si>
  <si>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</si>
  <si>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</si>
  <si>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</si>
  <si>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</si>
  <si>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</si>
  <si>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</si>
  <si>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</si>
  <si>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</si>
  <si>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</si>
  <si>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</si>
  <si>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</si>
  <si>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</si>
  <si>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</si>
  <si>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</si>
  <si>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</si>
  <si>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</si>
  <si>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</si>
  <si>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</si>
  <si>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</si>
  <si>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</si>
  <si>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</si>
  <si>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</si>
  <si>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</si>
  <si>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</si>
  <si>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</si>
  <si>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</si>
  <si>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</si>
  <si>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</si>
  <si>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</si>
  <si>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</si>
  <si>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</si>
  <si>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</si>
  <si>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</si>
  <si>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</si>
  <si>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</si>
  <si>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</si>
  <si>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</si>
  <si>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</si>
  <si>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</si>
  <si>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</si>
  <si>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</si>
  <si>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</si>
  <si>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</si>
  <si>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</si>
  <si>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</si>
  <si>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</si>
  <si>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</si>
  <si>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</si>
  <si>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</si>
  <si>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</si>
  <si>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</si>
  <si>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</si>
  <si>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</si>
  <si>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</si>
  <si>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</si>
  <si>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</si>
  <si>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</si>
  <si>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</si>
  <si>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</si>
  <si>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</si>
  <si>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</si>
  <si>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</si>
  <si>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</si>
  <si>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</si>
  <si>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</si>
  <si>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</si>
  <si>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</si>
  <si>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</si>
  <si>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</si>
  <si>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</si>
  <si>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</si>
  <si>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</si>
  <si>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</si>
  <si>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</si>
  <si>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</si>
  <si>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</si>
  <si>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</si>
  <si>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</si>
  <si>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</si>
  <si>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</si>
  <si>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</si>
  <si>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</si>
  <si>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</si>
  <si>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</si>
  <si>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</si>
  <si>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</si>
  <si>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</si>
  <si>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</si>
  <si>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</si>
  <si>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</si>
  <si>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</si>
  <si>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</si>
  <si>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</si>
  <si>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</si>
  <si>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</si>
  <si>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</si>
  <si>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</si>
  <si>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</si>
  <si>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</si>
  <si>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</si>
  <si>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</si>
  <si>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</si>
  <si>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</si>
  <si>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</si>
  <si>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</si>
  <si>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</si>
  <si>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</si>
  <si>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</si>
  <si>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</si>
  <si>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</si>
  <si>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</si>
  <si>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</si>
  <si>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</si>
  <si>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</si>
  <si>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</si>
  <si>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</si>
  <si>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</si>
  <si>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</si>
  <si>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</si>
  <si>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</si>
  <si>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</si>
  <si>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</si>
  <si>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</si>
  <si>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</si>
  <si>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</si>
  <si>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</si>
  <si>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</si>
  <si>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</si>
  <si>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</si>
  <si>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</si>
  <si>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</si>
  <si>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</si>
  <si>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</si>
  <si>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</si>
  <si>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</si>
  <si>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</si>
  <si>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</si>
  <si>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</si>
  <si>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</si>
  <si>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</si>
  <si>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</si>
  <si>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</si>
  <si>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</si>
  <si>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</si>
  <si>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</si>
  <si>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</si>
  <si>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</si>
  <si>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</si>
  <si>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</si>
  <si>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</si>
  <si>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</si>
  <si>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</si>
  <si>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</si>
  <si>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</si>
  <si>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</si>
  <si>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</si>
  <si>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</si>
  <si>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</si>
  <si>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</si>
  <si>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</si>
  <si>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</si>
  <si>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</si>
  <si>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</si>
  <si>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</si>
  <si>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</si>
  <si>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</si>
  <si>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</si>
  <si>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</si>
  <si>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</si>
  <si>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</si>
  <si>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</si>
  <si>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</si>
  <si>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</si>
  <si>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</si>
  <si>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</si>
  <si>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</si>
  <si>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</si>
  <si>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</si>
  <si>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</si>
  <si>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</si>
  <si>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</si>
  <si>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</si>
  <si>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</si>
  <si>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</si>
  <si>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</si>
  <si>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</si>
  <si>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</si>
  <si>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</si>
  <si>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</si>
  <si>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</si>
  <si>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</si>
  <si>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</si>
  <si>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</si>
  <si>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</si>
  <si>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</si>
  <si>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</si>
  <si>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</si>
  <si>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</si>
  <si>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</si>
  <si>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</si>
  <si>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</si>
  <si>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</si>
  <si>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</si>
  <si>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</si>
  <si>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</si>
  <si>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</si>
  <si>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</si>
  <si>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</si>
  <si>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</si>
  <si>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</si>
  <si>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</si>
  <si>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</si>
  <si>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</si>
  <si>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</si>
  <si>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</si>
  <si>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</si>
  <si>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</si>
  <si>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</si>
  <si>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</si>
  <si>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</si>
  <si>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</si>
  <si>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</si>
  <si>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</si>
  <si>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</si>
  <si>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</si>
  <si>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</si>
  <si>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</si>
  <si>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</si>
  <si>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</si>
  <si>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</si>
  <si>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</si>
  <si>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</si>
  <si>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</si>
  <si>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</si>
  <si>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</si>
  <si>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</si>
  <si>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</si>
  <si>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</si>
  <si>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</si>
  <si>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</si>
  <si>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</si>
  <si>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</si>
  <si>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</si>
  <si>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</si>
  <si>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</si>
  <si>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</si>
  <si>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</si>
  <si>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</si>
  <si>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</si>
  <si>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</si>
  <si>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</si>
  <si>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</si>
  <si>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</si>
  <si>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</si>
  <si>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</si>
  <si>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</si>
  <si>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</si>
  <si>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</si>
  <si>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</si>
  <si>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</si>
  <si>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</si>
  <si>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</si>
  <si>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</si>
  <si>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</si>
  <si>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</si>
  <si>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</si>
  <si>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</si>
  <si>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</si>
  <si>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</si>
  <si>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</si>
  <si>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</si>
  <si>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</si>
  <si>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</si>
  <si>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</si>
  <si>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</si>
  <si>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</si>
  <si>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</si>
  <si>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</si>
  <si>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</si>
  <si>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</si>
  <si>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</si>
  <si>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</si>
  <si>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</si>
  <si>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</si>
  <si>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</si>
  <si>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</si>
  <si>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</si>
  <si>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</si>
  <si>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</si>
  <si>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</si>
  <si>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</si>
  <si>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</si>
  <si>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</si>
  <si>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</si>
  <si>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</si>
  <si>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</si>
  <si>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</si>
  <si>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</si>
  <si>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</si>
  <si>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</si>
  <si>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</si>
  <si>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</si>
  <si>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</si>
  <si>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</si>
  <si>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</si>
  <si>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</si>
  <si>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</si>
  <si>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</si>
  <si>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</si>
  <si>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</si>
  <si>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</si>
  <si>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</si>
  <si>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</si>
  <si>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</si>
  <si>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</si>
  <si>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</si>
  <si>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</si>
  <si>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</si>
  <si>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</si>
  <si>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</si>
  <si>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</si>
  <si>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</si>
  <si>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</si>
  <si>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</si>
  <si>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</si>
  <si>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</si>
  <si>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</si>
  <si>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</si>
  <si>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</si>
  <si>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</si>
  <si>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</si>
  <si>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</si>
  <si>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</si>
  <si>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</si>
  <si>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</si>
  <si>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</si>
  <si>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</si>
  <si>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</si>
  <si>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</si>
  <si>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</si>
  <si>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</si>
  <si>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</si>
  <si>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</si>
  <si>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</si>
  <si>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</si>
  <si>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</si>
  <si>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</si>
  <si>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</si>
  <si>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</si>
  <si>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</si>
  <si>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</si>
  <si>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</si>
  <si>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</si>
  <si>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</si>
  <si>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</si>
  <si>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</si>
  <si>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</si>
  <si>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</si>
  <si>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</si>
  <si>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</si>
  <si>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</si>
  <si>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</si>
  <si>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</si>
  <si>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</si>
  <si>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</si>
  <si>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</si>
  <si>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</si>
  <si>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</si>
  <si>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</si>
  <si>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</si>
  <si>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</si>
  <si>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</si>
  <si>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</si>
  <si>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</si>
  <si>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</si>
  <si>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</si>
  <si>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</si>
  <si>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</si>
  <si>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</si>
  <si>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</si>
  <si>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</si>
  <si>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</si>
  <si>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</si>
  <si>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</si>
  <si>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</si>
  <si>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</si>
  <si>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</si>
  <si>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</si>
  <si>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</si>
  <si>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</si>
  <si>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</si>
  <si>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</si>
  <si>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</si>
  <si>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</si>
  <si>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</si>
  <si>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</si>
  <si>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</si>
  <si>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</si>
  <si>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</si>
  <si>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</si>
  <si>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</si>
  <si>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</si>
  <si>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</si>
  <si>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</si>
  <si>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</si>
  <si>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</si>
  <si>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</si>
  <si>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</si>
  <si>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</si>
  <si>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</si>
  <si>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</si>
  <si>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</si>
  <si>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</si>
  <si>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</si>
  <si>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</si>
  <si>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</si>
  <si>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</si>
  <si>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</si>
  <si>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</si>
  <si>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</si>
  <si>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</si>
  <si>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</si>
  <si>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</si>
  <si>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</si>
  <si>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</si>
  <si>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</si>
  <si>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</si>
  <si>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</si>
  <si>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</si>
  <si>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</si>
  <si>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</si>
  <si>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</si>
  <si>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</si>
  <si>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</si>
  <si>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</si>
  <si>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</si>
  <si>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</si>
  <si>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</si>
  <si>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</si>
  <si>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</si>
  <si>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</si>
  <si>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</si>
  <si>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</si>
  <si>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</si>
  <si>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</si>
  <si>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</si>
  <si>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</si>
  <si>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</si>
  <si>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</si>
  <si>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</si>
  <si>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</si>
  <si>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</si>
  <si>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</si>
  <si>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</si>
  <si>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</si>
  <si>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</si>
  <si>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</si>
  <si>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</si>
  <si>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</si>
  <si>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</si>
  <si>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</si>
  <si>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</si>
  <si>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</si>
  <si>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</si>
  <si>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</si>
  <si>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</si>
  <si>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</si>
  <si>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</si>
  <si>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</si>
  <si>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</si>
  <si>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</si>
  <si>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</si>
  <si>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</si>
  <si>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</si>
  <si>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</si>
  <si>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</si>
  <si>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</si>
  <si>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</si>
  <si>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</si>
  <si>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</si>
  <si>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</si>
  <si>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</si>
  <si>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</si>
  <si>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</si>
  <si>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</si>
  <si>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</si>
  <si>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</si>
  <si>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</si>
  <si>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</si>
  <si>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</si>
  <si>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</si>
  <si>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</si>
  <si>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</si>
  <si>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</si>
  <si>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</si>
  <si>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</si>
  <si>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</si>
  <si>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</si>
  <si>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</si>
  <si>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</si>
  <si>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</si>
  <si>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</si>
  <si>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</si>
  <si>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</si>
  <si>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</si>
  <si>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</si>
  <si>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</si>
  <si>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</si>
  <si>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</si>
  <si>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</si>
  <si>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</si>
  <si>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</si>
  <si>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</si>
  <si>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</si>
  <si>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</si>
  <si>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</si>
  <si>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</si>
  <si>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</si>
  <si>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</si>
  <si>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</si>
  <si>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</si>
  <si>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</si>
  <si>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</si>
  <si>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</si>
  <si>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</si>
  <si>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</si>
  <si>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</si>
  <si>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</si>
  <si>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</si>
  <si>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</si>
  <si>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</si>
  <si>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</si>
  <si>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</si>
  <si>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</si>
  <si>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</si>
  <si>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</si>
  <si>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</si>
  <si>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</si>
  <si>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</si>
  <si>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</si>
  <si>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</si>
  <si>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</si>
  <si>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</si>
  <si>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</si>
  <si>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</si>
  <si>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</si>
  <si>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</si>
  <si>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</si>
  <si>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</si>
  <si>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</si>
  <si>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</si>
  <si>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</si>
  <si>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</si>
  <si>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</si>
  <si>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</si>
  <si>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</si>
  <si>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</si>
  <si>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</si>
  <si>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</si>
  <si>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</si>
  <si>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</si>
  <si>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</si>
  <si>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</si>
  <si>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</si>
  <si>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</si>
  <si>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</si>
  <si>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</si>
  <si>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</si>
  <si>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</si>
  <si>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</si>
  <si>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</si>
  <si>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</si>
  <si>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</si>
  <si>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</si>
  <si>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</si>
  <si>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</si>
  <si>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</si>
  <si>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</si>
  <si>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</si>
  <si>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</si>
  <si>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</si>
  <si>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</si>
  <si>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</si>
  <si>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</si>
  <si>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</si>
  <si>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</si>
  <si>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</si>
  <si>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</si>
  <si>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</si>
  <si>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</si>
  <si>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</si>
  <si>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</si>
  <si>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</si>
  <si>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</si>
  <si>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</si>
  <si>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</si>
  <si>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</si>
  <si>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</si>
  <si>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</si>
  <si>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</si>
  <si>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</si>
  <si>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</si>
  <si>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</si>
  <si>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</si>
  <si>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</si>
  <si>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</si>
  <si>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</si>
  <si>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</si>
  <si>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</si>
  <si>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</si>
  <si>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</si>
  <si>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</si>
  <si>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</si>
  <si>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</si>
  <si>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</si>
  <si>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</si>
  <si>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</si>
  <si>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</si>
  <si>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</si>
  <si>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</si>
  <si>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</si>
  <si>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</si>
  <si>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</si>
  <si>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</si>
  <si>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</si>
  <si>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</si>
  <si>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</si>
  <si>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</si>
  <si>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</si>
  <si>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</si>
  <si>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</si>
  <si>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</si>
  <si>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</si>
  <si>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</si>
  <si>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</si>
  <si>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</si>
  <si>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</si>
  <si>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</si>
  <si>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</si>
  <si>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</si>
  <si>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</si>
  <si>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</si>
  <si>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</si>
  <si>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</si>
  <si>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</si>
  <si>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</si>
  <si>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</si>
  <si>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</si>
  <si>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</si>
  <si>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</si>
  <si>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</si>
  <si>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</si>
  <si>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</si>
  <si>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</si>
  <si>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</si>
  <si>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</si>
  <si>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</si>
  <si>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</si>
  <si>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</si>
  <si>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</si>
  <si>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</si>
  <si>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</si>
  <si>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</si>
  <si>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</si>
  <si>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</si>
  <si>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</si>
  <si>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</si>
  <si>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</si>
  <si>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</si>
  <si>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</si>
  <si>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</si>
  <si>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</si>
  <si>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</si>
  <si>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</si>
  <si>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</si>
  <si>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</si>
  <si>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</si>
  <si>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</si>
  <si>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</si>
  <si>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</si>
  <si>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</si>
  <si>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</si>
  <si>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</si>
  <si>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</si>
  <si>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</si>
  <si>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</si>
  <si>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</si>
  <si>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</si>
  <si>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</si>
  <si>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</si>
  <si>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</si>
  <si>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</si>
  <si>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</si>
  <si>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</si>
  <si>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</si>
  <si>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</si>
  <si>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</si>
  <si>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</si>
  <si>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</si>
  <si>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</si>
  <si>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</si>
  <si>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</si>
  <si>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</si>
  <si>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</si>
  <si>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</si>
  <si>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</si>
  <si>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</si>
  <si>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</si>
  <si>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</si>
  <si>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</si>
  <si>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</si>
  <si>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</si>
  <si>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</si>
  <si>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</si>
  <si>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</si>
  <si>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</si>
  <si>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</si>
  <si>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</si>
  <si>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</si>
  <si>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</si>
  <si>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</si>
  <si>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</si>
  <si>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</si>
  <si>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</si>
  <si>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</si>
  <si>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</si>
  <si>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</si>
  <si>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</si>
  <si>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</si>
  <si>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</si>
  <si>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</si>
  <si>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</si>
  <si>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</si>
  <si>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</si>
  <si>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</si>
  <si>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</si>
  <si>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</si>
  <si>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</si>
  <si>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</si>
  <si>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</si>
  <si>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</si>
  <si>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</si>
  <si>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</si>
  <si>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</si>
  <si>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</si>
  <si>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</si>
  <si>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</si>
  <si>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</si>
  <si>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</si>
  <si>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</si>
  <si>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</si>
  <si>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</si>
  <si>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</si>
  <si>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</si>
  <si>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</si>
  <si>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</si>
  <si>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</si>
  <si>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</si>
  <si>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</si>
  <si>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</si>
  <si>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</si>
  <si>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</si>
  <si>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</si>
  <si>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</si>
  <si>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</si>
  <si>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</si>
  <si>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</si>
  <si>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</si>
  <si>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</si>
  <si>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</si>
  <si>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</si>
  <si>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</si>
  <si>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</si>
  <si>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</si>
  <si>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</si>
  <si>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</si>
  <si>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</si>
  <si>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</si>
  <si>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</si>
  <si>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</si>
  <si>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</si>
  <si>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</si>
  <si>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</si>
  <si>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</si>
  <si>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</si>
  <si>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</si>
  <si>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</si>
  <si>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</si>
  <si>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</si>
  <si>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</si>
  <si>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</si>
  <si>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</si>
  <si>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</si>
  <si>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</si>
  <si>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</si>
  <si>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</si>
  <si>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</si>
  <si>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</si>
  <si>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</si>
  <si>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</si>
  <si>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</si>
  <si>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</si>
  <si>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</si>
  <si>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</si>
  <si>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</si>
  <si>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</si>
  <si>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</si>
  <si>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</si>
  <si>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</si>
  <si>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</si>
  <si>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</si>
  <si>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</si>
  <si>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</si>
  <si>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</si>
  <si>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</si>
  <si>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</si>
  <si>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</si>
  <si>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</si>
  <si>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</si>
  <si>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</si>
  <si>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</si>
  <si>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</si>
  <si>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</si>
  <si>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</si>
  <si>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</si>
  <si>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</si>
  <si>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</si>
  <si>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</si>
  <si>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</si>
  <si>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</si>
  <si>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</si>
  <si>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</si>
  <si>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</si>
  <si>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</si>
  <si>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</si>
  <si>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</si>
  <si>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</si>
  <si>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</si>
  <si>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</si>
  <si>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</si>
  <si>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</si>
  <si>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</si>
  <si>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</si>
  <si>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</si>
  <si>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</si>
  <si>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</si>
  <si>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</si>
  <si>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</si>
  <si>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</si>
  <si>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</si>
  <si>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</si>
  <si>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</si>
  <si>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</si>
  <si>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</si>
  <si>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</si>
  <si>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</si>
  <si>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</si>
  <si>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</si>
  <si>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</si>
  <si>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</si>
  <si>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</si>
  <si>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</si>
  <si>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</si>
  <si>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</si>
  <si>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</si>
  <si>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</si>
  <si>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</si>
  <si>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</si>
  <si>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</si>
  <si>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</si>
  <si>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</si>
  <si>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</si>
  <si>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</si>
  <si>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</si>
  <si>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</si>
  <si>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</si>
  <si>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</si>
  <si>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</si>
  <si>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</si>
  <si>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</si>
  <si>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</si>
  <si>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</si>
  <si>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</si>
  <si>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</si>
  <si>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</si>
  <si>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</si>
  <si>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</si>
  <si>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</si>
  <si>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</si>
  <si>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</si>
  <si>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</si>
  <si>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</si>
  <si>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</si>
  <si>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</si>
  <si>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</si>
  <si>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</si>
  <si>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</si>
  <si>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</si>
  <si>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</si>
  <si>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</si>
  <si>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</si>
  <si>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</si>
  <si>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</si>
  <si>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</si>
  <si>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</si>
  <si>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</si>
  <si>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</si>
  <si>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</si>
  <si>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</si>
  <si>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</si>
  <si>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</si>
  <si>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</si>
  <si>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</si>
  <si>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</si>
  <si>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</si>
  <si>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</si>
  <si>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</si>
  <si>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</si>
  <si>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</si>
  <si>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</si>
  <si>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</si>
  <si>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</si>
  <si>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</si>
  <si>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</si>
  <si>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</si>
  <si>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</si>
  <si>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</si>
  <si>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</si>
  <si>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</si>
  <si>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</si>
  <si>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</si>
  <si>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</si>
  <si>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</si>
  <si>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</si>
  <si>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</si>
  <si>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</si>
  <si>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</si>
  <si>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</si>
  <si>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</si>
  <si>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</si>
  <si>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</si>
  <si>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</si>
  <si>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</si>
  <si>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</si>
  <si>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</si>
  <si>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</si>
  <si>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</si>
  <si>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</si>
  <si>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</si>
  <si>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</si>
  <si>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</si>
  <si>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</si>
  <si>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</si>
  <si>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</si>
  <si>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</si>
  <si>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</si>
  <si>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</si>
  <si>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</si>
  <si>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</si>
  <si>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</si>
  <si>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</si>
  <si>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</si>
  <si>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</si>
  <si>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</si>
  <si>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</si>
  <si>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</si>
  <si>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</si>
  <si>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</si>
  <si>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</si>
  <si>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</si>
  <si>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</si>
  <si>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</si>
  <si>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</si>
  <si>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</si>
  <si>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</si>
  <si>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</si>
  <si>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</si>
  <si>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</si>
  <si>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</si>
  <si>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</si>
  <si>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</si>
  <si>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</si>
  <si>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</si>
  <si>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</si>
  <si>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</si>
  <si>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</si>
  <si>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</si>
  <si>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</si>
  <si>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</si>
  <si>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</si>
  <si>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</si>
  <si>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</si>
  <si>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</si>
  <si>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</si>
  <si>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</si>
  <si>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</si>
  <si>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</si>
  <si>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</si>
  <si>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</si>
  <si>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</si>
  <si>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</si>
  <si>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</si>
  <si>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</si>
  <si>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</si>
  <si>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</si>
  <si>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</si>
  <si>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</si>
  <si>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</si>
  <si>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</si>
  <si>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</si>
  <si>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</si>
  <si>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</si>
  <si>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</si>
  <si>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</si>
  <si>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</si>
  <si>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</si>
  <si>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</si>
  <si>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</si>
  <si>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</si>
  <si>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</si>
  <si>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</si>
  <si>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</si>
  <si>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</si>
  <si>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</si>
  <si>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</si>
  <si>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</si>
  <si>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</si>
  <si>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</si>
  <si>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</si>
  <si>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</si>
  <si>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</si>
  <si>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</si>
  <si>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</si>
  <si>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</si>
  <si>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</si>
  <si>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</si>
  <si>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</si>
  <si>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</si>
  <si>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</si>
  <si>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</si>
  <si>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</si>
  <si>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</si>
  <si>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</si>
  <si>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</si>
  <si>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</si>
  <si>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</si>
  <si>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</si>
  <si>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</si>
  <si>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</si>
  <si>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</si>
  <si>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</si>
  <si>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</si>
  <si>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</si>
  <si>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</si>
  <si>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</si>
  <si>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</si>
  <si>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</si>
  <si>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</si>
  <si>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</si>
  <si>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</si>
  <si>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</si>
  <si>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</si>
  <si>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</si>
  <si>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</si>
  <si>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</si>
  <si>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</si>
  <si>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</si>
  <si>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</si>
  <si>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</si>
  <si>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</si>
  <si>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</si>
  <si>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</si>
  <si>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</si>
  <si>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</si>
  <si>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</si>
  <si>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</si>
  <si>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</si>
  <si>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</si>
  <si>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</si>
  <si>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</si>
  <si>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</si>
  <si>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</si>
  <si>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</si>
  <si>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</si>
  <si>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</si>
  <si>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</si>
  <si>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</si>
  <si>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</si>
  <si>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</si>
  <si>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</si>
  <si>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</si>
  <si>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</si>
  <si>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</si>
  <si>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</si>
  <si>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</si>
  <si>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</si>
  <si>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</si>
  <si>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</si>
  <si>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</si>
  <si>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</si>
  <si>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</si>
  <si>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</si>
  <si>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</si>
  <si>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</si>
  <si>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</si>
  <si>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</si>
  <si>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</si>
  <si>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</si>
  <si>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</si>
  <si>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</si>
  <si>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</si>
  <si>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</si>
  <si>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</si>
  <si>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</si>
  <si>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</si>
  <si>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</si>
  <si>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</si>
  <si>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</si>
  <si>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</si>
  <si>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</si>
  <si>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</si>
  <si>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</si>
  <si>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</si>
  <si>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</si>
  <si>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</si>
  <si>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</si>
  <si>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</si>
  <si>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</si>
  <si>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</si>
  <si>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</si>
  <si>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</si>
  <si>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</si>
  <si>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</si>
  <si>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</si>
  <si>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</si>
  <si>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</si>
  <si>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</si>
  <si>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</si>
  <si>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</si>
  <si>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</si>
  <si>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</si>
  <si>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</si>
  <si>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</si>
  <si>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</si>
  <si>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</si>
  <si>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</si>
  <si>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</si>
  <si>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</si>
  <si>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</si>
  <si>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</si>
  <si>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</si>
  <si>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</si>
  <si>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</si>
  <si>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</si>
  <si>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</si>
  <si>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</si>
  <si>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</si>
  <si>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</si>
  <si>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</si>
  <si>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</si>
  <si>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</si>
  <si>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</si>
  <si>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</si>
  <si>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</si>
  <si>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</si>
  <si>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</si>
  <si>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</si>
  <si>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</si>
  <si>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</si>
  <si>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</si>
  <si>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</si>
  <si>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</si>
  <si>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</si>
  <si>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</si>
  <si>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</si>
  <si>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</si>
  <si>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</si>
  <si>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</si>
  <si>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</si>
  <si>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</si>
  <si>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</si>
  <si>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</si>
  <si>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</si>
  <si>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</si>
  <si>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</si>
  <si>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</si>
  <si>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</si>
  <si>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</si>
  <si>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</si>
  <si>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</si>
  <si>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</si>
  <si>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</si>
  <si>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</si>
  <si>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</si>
  <si>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</si>
  <si>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</si>
  <si>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</si>
  <si>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</si>
  <si>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</si>
  <si>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</si>
  <si>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</si>
  <si>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</si>
  <si>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</si>
  <si>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</si>
  <si>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</si>
  <si>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</si>
  <si>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</si>
  <si>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</si>
  <si>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</si>
  <si>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</si>
  <si>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</si>
  <si>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</si>
  <si>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</si>
  <si>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</si>
  <si>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</si>
  <si>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</si>
  <si>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</si>
  <si>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</si>
  <si>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</si>
  <si>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</si>
  <si>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</si>
  <si>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</si>
  <si>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</si>
  <si>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</si>
  <si>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</si>
  <si>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</si>
  <si>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</si>
  <si>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</si>
  <si>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</si>
  <si>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</si>
  <si>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</si>
  <si>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</si>
  <si>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</si>
  <si>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</si>
  <si>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</si>
  <si>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</si>
  <si>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</si>
  <si>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</si>
  <si>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</si>
  <si>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</si>
  <si>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</si>
  <si>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</si>
  <si>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</si>
  <si>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</si>
  <si>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</si>
  <si>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</si>
  <si>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</si>
  <si>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</si>
  <si>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</si>
  <si>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</si>
  <si>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</si>
  <si>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</si>
  <si>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</si>
  <si>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</si>
  <si>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</si>
  <si>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</si>
  <si>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</si>
  <si>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</si>
  <si>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</si>
  <si>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</si>
  <si>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</si>
  <si>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</si>
  <si>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</si>
  <si>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</si>
  <si>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</si>
  <si>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</si>
  <si>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</si>
  <si>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</si>
  <si>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</si>
  <si>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</si>
  <si>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</si>
  <si>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</si>
  <si>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</si>
  <si>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</si>
  <si>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</si>
  <si>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</si>
  <si>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</si>
  <si>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</si>
  <si>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</si>
  <si>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</si>
  <si>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</si>
  <si>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</si>
  <si>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</si>
  <si>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</si>
  <si>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</si>
  <si>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</si>
  <si>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</si>
  <si>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</si>
  <si>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</si>
  <si>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</si>
  <si>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</si>
  <si>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</si>
  <si>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</si>
  <si>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</si>
  <si>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</si>
  <si>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</si>
  <si>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</si>
  <si>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</si>
  <si>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</si>
  <si>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</si>
  <si>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</si>
  <si>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</si>
  <si>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</si>
  <si>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</si>
  <si>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</si>
  <si>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</si>
  <si>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</si>
  <si>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</si>
  <si>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</si>
  <si>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</si>
  <si>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</si>
  <si>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</si>
  <si>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</si>
  <si>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</si>
  <si>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</si>
  <si>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</si>
  <si>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</si>
  <si>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</si>
  <si>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</si>
  <si>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</si>
  <si>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</si>
  <si>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</si>
  <si>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</si>
  <si>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</si>
  <si>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</si>
  <si>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</si>
  <si>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</si>
  <si>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</si>
  <si>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</si>
  <si>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</si>
  <si>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</si>
  <si>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</si>
  <si>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</si>
  <si>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</si>
  <si>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</si>
  <si>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</si>
  <si>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</si>
  <si>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</si>
  <si>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</si>
  <si>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</si>
  <si>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</si>
  <si>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</si>
  <si>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</si>
  <si>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</si>
  <si>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</si>
  <si>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</si>
  <si>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</si>
  <si>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</si>
  <si>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</si>
  <si>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</si>
  <si>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</si>
  <si>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</si>
  <si>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</si>
  <si>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</si>
  <si>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</si>
  <si>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</si>
  <si>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</si>
  <si>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</si>
  <si>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</si>
  <si>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</si>
  <si>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</si>
  <si>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</si>
  <si>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</si>
  <si>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</si>
  <si>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</si>
  <si>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</si>
  <si>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</si>
  <si>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</si>
  <si>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</si>
  <si>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</si>
  <si>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</si>
  <si>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</si>
  <si>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</si>
  <si>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</si>
  <si>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</si>
  <si>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</si>
  <si>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</si>
  <si>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</si>
  <si>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</si>
  <si>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</si>
  <si>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</si>
  <si>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</si>
  <si>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</si>
  <si>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</si>
  <si>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</si>
  <si>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</si>
  <si>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</si>
  <si>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</si>
  <si>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</si>
  <si>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</si>
  <si>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</si>
  <si>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</si>
  <si>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</si>
  <si>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</si>
  <si>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</si>
  <si>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</si>
  <si>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</si>
  <si>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</si>
  <si>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</si>
  <si>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</si>
  <si>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</si>
  <si>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</si>
  <si>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</si>
  <si>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</si>
  <si>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</si>
  <si>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</si>
  <si>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</si>
  <si>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</si>
  <si>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</si>
  <si>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</si>
  <si>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</si>
  <si>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</si>
  <si>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</si>
  <si>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</si>
  <si>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</si>
  <si>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</si>
  <si>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</si>
  <si>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</si>
  <si>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</si>
  <si>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</si>
  <si>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</si>
  <si>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</si>
  <si>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</si>
  <si>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</si>
  <si>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</si>
  <si>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</si>
  <si>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</si>
  <si>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</si>
  <si>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</si>
  <si>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</si>
  <si>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</si>
  <si>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</si>
  <si>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</si>
  <si>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</si>
  <si>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</si>
  <si>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</si>
  <si>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</si>
  <si>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</si>
  <si>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</si>
  <si>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</si>
  <si>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</si>
  <si>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</si>
  <si>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</si>
  <si>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</si>
  <si>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</si>
  <si>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</si>
  <si>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</si>
  <si>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</si>
  <si>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</si>
  <si>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</si>
  <si>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</si>
  <si>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</si>
  <si>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</si>
  <si>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</si>
  <si>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</si>
  <si>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</si>
  <si>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</si>
  <si>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</si>
  <si>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</si>
  <si>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</si>
  <si>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</si>
  <si>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</si>
  <si>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</si>
  <si>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</si>
  <si>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</si>
  <si>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</si>
  <si>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</si>
  <si>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</si>
  <si>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</si>
  <si>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</si>
  <si>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</si>
  <si>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</si>
  <si>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</si>
  <si>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</si>
  <si>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</si>
  <si>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</si>
  <si>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</si>
  <si>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</si>
  <si>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</si>
  <si>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</si>
  <si>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</si>
  <si>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</si>
  <si>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</si>
  <si>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</si>
  <si>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</si>
  <si>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</si>
  <si>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</si>
  <si>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</si>
  <si>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</si>
  <si>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</si>
  <si>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</si>
  <si>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</si>
  <si>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</si>
  <si>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</si>
  <si>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</si>
  <si>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</si>
  <si>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</si>
  <si>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</si>
  <si>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</si>
  <si>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</si>
  <si>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</si>
  <si>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</si>
  <si>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</si>
  <si>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</si>
  <si>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</si>
  <si>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</si>
  <si>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</si>
  <si>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</si>
  <si>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</si>
  <si>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</si>
  <si>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</si>
  <si>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</si>
  <si>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</si>
  <si>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</si>
  <si>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</si>
  <si>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</si>
  <si>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</si>
  <si>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</si>
  <si>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</si>
  <si>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</si>
  <si>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</si>
  <si>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</si>
  <si>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</si>
  <si>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</si>
  <si>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</si>
  <si>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</si>
  <si>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</si>
  <si>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</si>
  <si>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</si>
  <si>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</si>
  <si>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</si>
  <si>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</si>
  <si>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</si>
  <si>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</si>
  <si>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</si>
  <si>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</si>
  <si>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</si>
  <si>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</si>
  <si>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</si>
  <si>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</si>
  <si>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</si>
  <si>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</si>
  <si>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</si>
  <si>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</si>
  <si>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</si>
  <si>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</si>
  <si>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</si>
  <si>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</si>
  <si>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</si>
  <si>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</si>
  <si>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</si>
  <si>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</si>
  <si>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</si>
  <si>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</si>
  <si>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</si>
  <si>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</si>
  <si>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</si>
  <si>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</si>
  <si>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</si>
  <si>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</si>
  <si>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</si>
  <si>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</si>
  <si>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</si>
  <si>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</si>
  <si>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</si>
  <si>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</si>
  <si>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</si>
  <si>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</si>
  <si>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</si>
  <si>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</si>
  <si>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</si>
  <si>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</si>
  <si>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</si>
  <si>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</si>
  <si>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</si>
  <si>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</si>
  <si>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</si>
  <si>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</si>
  <si>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</si>
  <si>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</si>
  <si>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</si>
  <si>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</si>
  <si>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</si>
  <si>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</si>
  <si>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</si>
  <si>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</si>
  <si>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</si>
  <si>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</si>
  <si>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</si>
  <si>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</si>
  <si>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</si>
  <si>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</si>
  <si>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</si>
  <si>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</si>
  <si>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</si>
  <si>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</si>
  <si>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</si>
  <si>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</si>
  <si>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</si>
  <si>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</si>
  <si>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</si>
  <si>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</si>
  <si>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</si>
  <si>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</si>
  <si>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</si>
  <si>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</si>
  <si>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</si>
  <si>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</si>
  <si>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</si>
  <si>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</si>
  <si>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</si>
  <si>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</si>
  <si>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</si>
  <si>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</si>
  <si>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</si>
  <si>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</si>
  <si>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</si>
  <si>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</si>
  <si>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</si>
  <si>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</si>
  <si>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</si>
  <si>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</si>
  <si>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</si>
  <si>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</si>
  <si>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</si>
  <si>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</si>
  <si>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</si>
  <si>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</si>
  <si>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</si>
  <si>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</si>
  <si>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</si>
  <si>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</si>
  <si>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</si>
  <si>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</si>
  <si>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</si>
  <si>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</si>
  <si>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</si>
  <si>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</si>
  <si>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</si>
  <si>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</si>
  <si>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</si>
  <si>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</si>
  <si>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</si>
  <si>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</si>
  <si>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</si>
  <si>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</si>
  <si>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</si>
  <si>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</si>
  <si>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</si>
  <si>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</si>
  <si>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</si>
  <si>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</si>
  <si>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</si>
  <si>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</si>
  <si>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</si>
  <si>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</si>
  <si>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</si>
  <si>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</si>
  <si>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</si>
  <si>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</si>
  <si>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</si>
  <si>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</si>
  <si>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</si>
  <si>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</si>
  <si>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</si>
  <si>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</si>
  <si>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</si>
  <si>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</si>
  <si>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</si>
  <si>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</si>
  <si>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</si>
  <si>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</si>
  <si>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</si>
  <si>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</si>
  <si>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</si>
  <si>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</si>
  <si>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</si>
  <si>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</si>
  <si>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</si>
  <si>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</si>
  <si>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</si>
  <si>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</si>
  <si>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</si>
  <si>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</si>
  <si>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</si>
  <si>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</si>
  <si>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</si>
  <si>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</si>
  <si>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</si>
  <si>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</si>
  <si>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</si>
  <si>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</si>
  <si>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</si>
  <si>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</si>
  <si>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</si>
  <si>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</si>
  <si>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</si>
  <si>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</si>
  <si>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</si>
  <si>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</si>
  <si>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</si>
  <si>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</si>
  <si>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</si>
  <si>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</si>
  <si>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</si>
  <si>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</si>
  <si>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</si>
  <si>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</si>
  <si>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</si>
  <si>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</si>
  <si>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</si>
  <si>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</si>
  <si>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</si>
  <si>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</si>
  <si>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</si>
  <si>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</si>
  <si>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</si>
  <si>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</si>
  <si>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</si>
  <si>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</si>
  <si>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</si>
  <si>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</si>
  <si>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</si>
  <si>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</si>
  <si>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</si>
  <si>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</si>
  <si>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</si>
  <si>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</si>
  <si>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</si>
  <si>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</si>
  <si>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</si>
  <si>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</si>
  <si>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</si>
  <si>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</si>
  <si>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</si>
  <si>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</si>
  <si>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</si>
  <si>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</si>
  <si>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</si>
  <si>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</si>
  <si>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</si>
  <si>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</si>
  <si>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</si>
  <si>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</si>
  <si>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</si>
  <si>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</si>
  <si>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</si>
  <si>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</si>
  <si>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</si>
  <si>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</si>
  <si>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</si>
  <si>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</si>
  <si>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</si>
  <si>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</si>
  <si>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</si>
  <si>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</si>
  <si>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</si>
  <si>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</si>
  <si>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</si>
  <si>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</si>
  <si>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</si>
  <si>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</si>
  <si>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</si>
  <si>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</si>
  <si>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</si>
  <si>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</si>
  <si>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</si>
  <si>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</si>
  <si>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</si>
  <si>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</si>
  <si>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</si>
  <si>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</si>
  <si>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</si>
  <si>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</si>
  <si>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</si>
  <si>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</si>
  <si>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</si>
  <si>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</si>
  <si>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</si>
  <si>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</si>
  <si>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</si>
  <si>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</si>
  <si>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</si>
  <si>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</si>
  <si>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</si>
  <si>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</si>
  <si>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</si>
  <si>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</si>
  <si>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</si>
  <si>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</si>
  <si>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</si>
  <si>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</si>
  <si>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</si>
  <si>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</si>
  <si>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</si>
  <si>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</si>
  <si>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</si>
  <si>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</si>
  <si>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</si>
  <si>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</si>
  <si>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</si>
  <si>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</si>
  <si>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</si>
  <si>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</si>
  <si>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</si>
  <si>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</si>
  <si>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</si>
  <si>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</si>
  <si>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</si>
  <si>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</si>
  <si>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</si>
  <si>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</si>
  <si>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</si>
  <si>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</si>
  <si>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</si>
  <si>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</si>
  <si>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</si>
  <si>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</si>
  <si>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</si>
  <si>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</si>
  <si>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</si>
  <si>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</si>
  <si>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</si>
  <si>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</si>
  <si>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</si>
  <si>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</si>
  <si>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</si>
  <si>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</si>
  <si>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</si>
  <si>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</si>
  <si>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</si>
  <si>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</si>
  <si>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</si>
  <si>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</si>
  <si>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</si>
  <si>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</si>
  <si>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</si>
  <si>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</si>
  <si>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</si>
  <si>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</si>
  <si>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</si>
  <si>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</si>
  <si>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</si>
  <si>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</si>
  <si>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</si>
  <si>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</si>
  <si>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</si>
  <si>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</si>
  <si>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</si>
  <si>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</si>
  <si>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</si>
  <si>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</si>
  <si>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</si>
  <si>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</si>
  <si>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</si>
  <si>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</si>
  <si>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</si>
  <si>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</si>
  <si>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</si>
  <si>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</si>
  <si>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</si>
  <si>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</si>
  <si>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</si>
  <si>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</si>
  <si>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</si>
  <si>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</si>
  <si>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</si>
  <si>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</si>
  <si>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</si>
  <si>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</si>
  <si>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</si>
  <si>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</si>
  <si>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</si>
  <si>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</si>
  <si>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</si>
  <si>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</si>
  <si>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</si>
  <si>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</si>
  <si>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</si>
  <si>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</si>
  <si>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</si>
  <si>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</si>
  <si>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</si>
  <si>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</si>
  <si>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</si>
  <si>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</si>
  <si>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</si>
  <si>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</si>
  <si>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</si>
  <si>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</si>
  <si>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</si>
  <si>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</si>
  <si>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</si>
  <si>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</si>
  <si>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</si>
  <si>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</si>
  <si>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</si>
  <si>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</si>
  <si>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</si>
  <si>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</si>
  <si>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</si>
  <si>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</si>
  <si>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</si>
  <si>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</si>
  <si>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</si>
  <si>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</si>
  <si>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</si>
  <si>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</si>
  <si>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</si>
  <si>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</si>
  <si>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</si>
  <si>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</si>
  <si>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</si>
  <si>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</si>
  <si>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</si>
  <si>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</si>
  <si>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</si>
  <si>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</si>
  <si>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</si>
  <si>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</si>
  <si>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</si>
  <si>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</si>
  <si>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</si>
  <si>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</si>
  <si>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</si>
  <si>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</si>
  <si>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</si>
  <si>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</si>
  <si>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</si>
  <si>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</si>
  <si>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</si>
  <si>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</si>
  <si>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</si>
  <si>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</si>
  <si>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</si>
  <si>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</si>
  <si>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</si>
  <si>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</si>
  <si>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</si>
  <si>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</si>
  <si>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</si>
  <si>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</si>
  <si>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</si>
  <si>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</si>
  <si>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</si>
  <si>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</si>
  <si>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</si>
  <si>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</si>
  <si>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</si>
  <si>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</si>
  <si>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</si>
  <si>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</si>
  <si>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</si>
  <si>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</si>
  <si>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</si>
  <si>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</si>
  <si>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</si>
  <si>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</si>
  <si>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</si>
  <si>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</si>
  <si>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</si>
  <si>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</si>
  <si>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</si>
  <si>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</si>
  <si>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</si>
  <si>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</si>
  <si>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</si>
  <si>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</si>
  <si>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</si>
  <si>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</si>
  <si>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</si>
  <si>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</si>
  <si>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</si>
  <si>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</si>
  <si>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</si>
  <si>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</si>
  <si>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</si>
  <si>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</si>
  <si>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</si>
  <si>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</si>
  <si>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</si>
  <si>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</si>
  <si>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</si>
  <si>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</si>
  <si>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</si>
  <si>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</si>
  <si>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</si>
  <si>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</si>
  <si>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</si>
  <si>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</si>
  <si>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</si>
  <si>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</si>
  <si>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</si>
  <si>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</si>
  <si>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</si>
  <si>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</si>
  <si>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</si>
  <si>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</si>
  <si>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</si>
  <si>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</si>
  <si>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</si>
  <si>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</si>
  <si>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</si>
  <si>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</si>
  <si>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</si>
  <si>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</si>
  <si>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</si>
  <si>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</si>
  <si>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</si>
  <si>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</si>
  <si>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</si>
  <si>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</si>
  <si>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</si>
  <si>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</si>
  <si>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</si>
  <si>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</si>
  <si>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</si>
  <si>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</si>
  <si>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</si>
  <si>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</si>
  <si>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</si>
  <si>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</si>
  <si>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</si>
  <si>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</si>
  <si>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</si>
  <si>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</si>
  <si>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</si>
  <si>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</si>
  <si>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</si>
  <si>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</si>
  <si>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</si>
  <si>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</si>
  <si>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</si>
  <si>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</si>
  <si>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</si>
  <si>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</si>
  <si>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</si>
  <si>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</si>
  <si>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</si>
  <si>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</si>
  <si>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</si>
  <si>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</si>
  <si>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</si>
  <si>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</si>
  <si>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</si>
  <si>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</si>
  <si>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</si>
  <si>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</si>
  <si>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</si>
  <si>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</si>
  <si>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</si>
  <si>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</si>
  <si>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</si>
  <si>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</si>
  <si>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</si>
  <si>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</si>
  <si>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</si>
  <si>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</si>
  <si>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</si>
  <si>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</si>
  <si>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</si>
  <si>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</si>
  <si>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</si>
  <si>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</si>
  <si>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</si>
  <si>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</si>
  <si>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</si>
  <si>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</si>
  <si>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</si>
  <si>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</si>
  <si>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</si>
  <si>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</si>
  <si>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</si>
  <si>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</si>
  <si>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</si>
  <si>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</si>
  <si>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</si>
  <si>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</si>
  <si>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</si>
  <si>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</si>
  <si>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</si>
  <si>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</si>
  <si>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</si>
  <si>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</si>
  <si>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</si>
  <si>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</si>
  <si>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</si>
  <si>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</si>
  <si>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</si>
  <si>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</si>
  <si>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</si>
  <si>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</si>
  <si>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</si>
  <si>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</si>
  <si>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</si>
  <si>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</si>
  <si>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</si>
  <si>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</si>
  <si>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</si>
  <si>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</si>
  <si>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</si>
  <si>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</si>
  <si>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</si>
  <si>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</si>
  <si>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</si>
  <si>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</si>
  <si>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</si>
  <si>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</si>
  <si>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</si>
  <si>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</si>
  <si>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</si>
  <si>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</si>
  <si>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</si>
  <si>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</si>
  <si>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</si>
  <si>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</si>
  <si>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</si>
  <si>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</si>
  <si>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</si>
  <si>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</si>
  <si>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</si>
  <si>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</si>
  <si>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</si>
  <si>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</si>
  <si>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</si>
  <si>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</si>
  <si>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</si>
  <si>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</si>
  <si>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</si>
  <si>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</si>
  <si>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</si>
  <si>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</si>
  <si>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</si>
  <si>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</si>
  <si>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</si>
  <si>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</si>
  <si>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</si>
  <si>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</si>
  <si>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</si>
  <si>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</si>
  <si>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</si>
  <si>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</si>
  <si>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</si>
  <si>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</si>
  <si>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</si>
  <si>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</si>
  <si>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</si>
  <si>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</si>
  <si>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</si>
  <si>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</si>
  <si>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</si>
  <si>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</si>
  <si>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</si>
  <si>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</si>
  <si>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</si>
  <si>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</si>
  <si>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</si>
  <si>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</si>
  <si>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</si>
  <si>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</si>
  <si>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</si>
  <si>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</si>
  <si>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</si>
  <si>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</si>
  <si>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</si>
  <si>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</si>
  <si>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</si>
  <si>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</si>
  <si>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</si>
  <si>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</si>
  <si>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</si>
  <si>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</si>
  <si>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</si>
  <si>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</si>
  <si>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</si>
  <si>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</si>
  <si>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</si>
  <si>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</si>
  <si>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</si>
  <si>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</si>
  <si>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</si>
  <si>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</si>
  <si>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</si>
  <si>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</si>
  <si>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</si>
  <si>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</si>
  <si>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</si>
  <si>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</si>
  <si>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</si>
  <si>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</si>
  <si>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</si>
  <si>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</si>
  <si>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</si>
  <si>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</si>
  <si>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</si>
  <si>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</si>
  <si>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</si>
  <si>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</si>
  <si>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</si>
  <si>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</si>
  <si>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</si>
  <si>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</si>
  <si>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</si>
  <si>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</si>
  <si>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</si>
  <si>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</si>
  <si>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</si>
  <si>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</si>
  <si>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</si>
  <si>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</si>
  <si>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</si>
  <si>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</si>
  <si>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</si>
  <si>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</si>
  <si>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</si>
  <si>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</si>
  <si>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</si>
  <si>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</si>
  <si>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</si>
  <si>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</si>
  <si>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</si>
  <si>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</si>
  <si>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</si>
  <si>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</si>
  <si>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</si>
  <si>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</si>
  <si>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</si>
  <si>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</si>
  <si>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</si>
  <si>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</si>
  <si>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</si>
  <si>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</si>
  <si>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</si>
  <si>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</si>
  <si>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</si>
  <si>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</si>
  <si>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</si>
  <si>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</si>
  <si>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</si>
  <si>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</si>
  <si>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</si>
  <si>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</si>
  <si>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</si>
  <si>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</si>
  <si>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</si>
  <si>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</si>
  <si>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</si>
  <si>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</si>
  <si>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</si>
  <si>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</si>
  <si>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</si>
  <si>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</si>
  <si>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</si>
  <si>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</si>
  <si>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</si>
  <si>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</si>
  <si>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</si>
  <si>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</si>
  <si>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</si>
  <si>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</si>
  <si>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</si>
  <si>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</si>
  <si>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</si>
  <si>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</si>
  <si>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</si>
  <si>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</si>
  <si>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</si>
  <si>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</si>
  <si>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</si>
  <si>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</si>
  <si>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</si>
  <si>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</si>
  <si>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</si>
  <si>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</si>
  <si>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</si>
  <si>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</si>
  <si>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</si>
  <si>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</si>
  <si>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</si>
  <si>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</si>
  <si>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</si>
  <si>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</si>
  <si>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</si>
  <si>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</si>
  <si>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</si>
  <si>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</si>
  <si>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</si>
  <si>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</si>
  <si>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</si>
  <si>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</si>
  <si>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</si>
  <si>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</si>
  <si>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</si>
  <si>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</si>
  <si>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</si>
  <si>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</si>
  <si>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</si>
  <si>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</si>
  <si>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</si>
  <si>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</si>
  <si>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</si>
  <si>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</si>
  <si>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</si>
  <si>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</si>
  <si>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</si>
  <si>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</si>
  <si>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</si>
  <si>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</si>
  <si>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</si>
  <si>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</si>
  <si>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</si>
  <si>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</si>
  <si>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</si>
  <si>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</si>
  <si>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</si>
  <si>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</si>
  <si>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</si>
  <si>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</si>
  <si>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</si>
  <si>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</si>
  <si>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</si>
  <si>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</si>
  <si>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</si>
  <si>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</si>
  <si>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</si>
  <si>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</si>
  <si>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</si>
  <si>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</si>
  <si>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</si>
  <si>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</si>
  <si>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</si>
  <si>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</si>
  <si>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</si>
  <si>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</si>
  <si>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</si>
  <si>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</si>
  <si>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</si>
  <si>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</si>
  <si>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</si>
  <si>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</si>
  <si>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</si>
  <si>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</si>
  <si>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</si>
  <si>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</si>
  <si>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</si>
  <si>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</si>
  <si>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</si>
  <si>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</si>
  <si>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</si>
  <si>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</si>
  <si>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</si>
  <si>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</si>
  <si>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</si>
  <si>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</si>
  <si>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</si>
  <si>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</si>
  <si>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</si>
  <si>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</si>
  <si>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</si>
  <si>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</si>
  <si>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</si>
  <si>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</si>
  <si>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</si>
  <si>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</si>
  <si>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</si>
  <si>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</si>
  <si>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</si>
  <si>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</si>
  <si>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</si>
  <si>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</si>
  <si>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</si>
  <si>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</si>
  <si>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</si>
  <si>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</si>
  <si>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</si>
  <si>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</si>
  <si>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</si>
  <si>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</si>
  <si>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</si>
  <si>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</si>
  <si>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</si>
  <si>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</si>
  <si>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</si>
  <si>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</si>
  <si>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</si>
  <si>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</si>
  <si>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</si>
  <si>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</si>
  <si>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</si>
  <si>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</si>
  <si>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</si>
  <si>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</si>
  <si>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</si>
  <si>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</si>
  <si>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</si>
  <si>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</si>
  <si>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</si>
  <si>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</si>
  <si>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</si>
  <si>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</si>
  <si>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</si>
  <si>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</si>
  <si>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</si>
  <si>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</si>
  <si>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</si>
  <si>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</si>
  <si>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</si>
  <si>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</si>
  <si>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</si>
  <si>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</si>
  <si>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</si>
  <si>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</si>
  <si>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</si>
  <si>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</si>
  <si>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</si>
  <si>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</si>
  <si>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</si>
  <si>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</si>
  <si>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</si>
  <si>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</si>
  <si>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</si>
  <si>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</si>
  <si>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</si>
  <si>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</si>
  <si>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</si>
  <si>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</si>
  <si>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</si>
  <si>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</si>
  <si>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</si>
  <si>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</si>
  <si>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</si>
  <si>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</si>
  <si>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</si>
  <si>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</si>
  <si>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</si>
  <si>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</si>
  <si>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</si>
  <si>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</si>
  <si>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</si>
  <si>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</si>
  <si>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</si>
  <si>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</si>
  <si>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</si>
  <si>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</si>
  <si>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</si>
  <si>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</si>
  <si>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</si>
  <si>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</si>
  <si>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</si>
  <si>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</si>
  <si>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</si>
  <si>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</si>
  <si>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</si>
  <si>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</si>
  <si>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</si>
  <si>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</si>
  <si>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</si>
  <si>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</si>
  <si>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</si>
  <si>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</si>
  <si>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</si>
  <si>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</si>
  <si>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</si>
  <si>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</si>
  <si>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</si>
  <si>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</si>
  <si>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</si>
  <si>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</si>
  <si>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</si>
  <si>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</si>
  <si>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</si>
  <si>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</si>
  <si>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</si>
  <si>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</si>
  <si>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</si>
  <si>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</si>
  <si>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</si>
  <si>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</si>
  <si>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</si>
  <si>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</si>
  <si>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</si>
  <si>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</si>
  <si>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</si>
  <si>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</si>
  <si>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</si>
  <si>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</si>
  <si>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</si>
  <si>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</si>
  <si>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</si>
  <si>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</si>
  <si>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</si>
  <si>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</si>
  <si>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</si>
  <si>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</si>
  <si>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</si>
  <si>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</si>
  <si>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</si>
  <si>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</si>
  <si>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</si>
  <si>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</si>
  <si>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</si>
  <si>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</si>
  <si>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</si>
  <si>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</si>
  <si>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</si>
  <si>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</si>
  <si>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</si>
  <si>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</si>
  <si>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</si>
  <si>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</si>
  <si>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</si>
  <si>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</si>
  <si>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</si>
  <si>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</si>
  <si>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</si>
  <si>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</si>
  <si>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</si>
  <si>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</si>
  <si>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</si>
  <si>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</si>
  <si>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</si>
  <si>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</si>
  <si>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</si>
  <si>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</si>
  <si>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</si>
  <si>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</si>
  <si>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</si>
  <si>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</si>
  <si>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</si>
  <si>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</si>
  <si>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</si>
  <si>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</si>
  <si>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</si>
  <si>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</si>
  <si>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</si>
  <si>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</si>
  <si>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</si>
  <si>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</si>
  <si>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</si>
  <si>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</si>
  <si>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</si>
  <si>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</si>
  <si>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</si>
  <si>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</si>
  <si>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</si>
  <si>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</si>
  <si>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</si>
  <si>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</si>
  <si>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</si>
  <si>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</si>
  <si>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</si>
  <si>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</si>
  <si>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</si>
  <si>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</si>
  <si>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</si>
  <si>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</si>
  <si>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</si>
  <si>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</si>
  <si>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</si>
  <si>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</si>
  <si>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</si>
  <si>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</si>
  <si>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</si>
  <si>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</si>
  <si>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</si>
  <si>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</si>
  <si>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</si>
  <si>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</si>
  <si>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</si>
  <si>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</si>
  <si>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</si>
  <si>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</si>
  <si>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</si>
  <si>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</si>
  <si>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</si>
  <si>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</si>
  <si>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</si>
  <si>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</si>
  <si>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</si>
  <si>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</si>
  <si>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</si>
  <si>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</si>
  <si>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</si>
  <si>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</si>
  <si>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</si>
  <si>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</si>
  <si>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</si>
  <si>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</si>
  <si>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</si>
  <si>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</si>
  <si>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</si>
  <si>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</si>
  <si>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</si>
  <si>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</si>
  <si>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</si>
  <si>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</si>
  <si>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</si>
  <si>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</si>
  <si>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</si>
  <si>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</si>
  <si>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</si>
  <si>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</si>
  <si>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</si>
  <si>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</si>
  <si>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</si>
  <si>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</si>
  <si>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</si>
  <si>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</si>
  <si>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</si>
  <si>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</si>
  <si>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</si>
  <si>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</si>
  <si>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</si>
  <si>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</si>
  <si>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</si>
  <si>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</si>
  <si>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</si>
  <si>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</si>
  <si>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</si>
  <si>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</si>
  <si>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</si>
  <si>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</si>
  <si>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</si>
  <si>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</si>
  <si>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</si>
  <si>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</si>
  <si>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</si>
  <si>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</si>
  <si>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</si>
  <si>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</si>
  <si>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</si>
  <si>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</si>
  <si>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</si>
  <si>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</si>
  <si>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</si>
  <si>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</si>
  <si>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</si>
  <si>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</si>
  <si>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</si>
  <si>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</si>
  <si>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</si>
  <si>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</si>
  <si>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</si>
  <si>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</si>
  <si>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</si>
  <si>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</si>
  <si>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</si>
  <si>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</si>
  <si>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</si>
  <si>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</si>
  <si>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</si>
  <si>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</si>
  <si>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</si>
  <si>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</si>
  <si>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</si>
  <si>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</si>
  <si>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</si>
  <si>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</si>
  <si>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</si>
  <si>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</si>
  <si>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</si>
  <si>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</si>
  <si>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</si>
  <si>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</si>
  <si>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</si>
  <si>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</si>
  <si>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</si>
  <si>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</si>
  <si>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</si>
  <si>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</si>
  <si>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</si>
  <si>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</si>
  <si>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</si>
  <si>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</si>
  <si>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</si>
  <si>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</si>
  <si>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</si>
  <si>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</si>
  <si>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</si>
  <si>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</si>
  <si>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</si>
  <si>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</si>
  <si>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</si>
  <si>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</si>
  <si>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</si>
  <si>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</si>
  <si>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</si>
  <si>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</si>
  <si>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</si>
  <si>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</si>
  <si>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</si>
  <si>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</si>
  <si>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</si>
  <si>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</si>
  <si>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</si>
  <si>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</si>
  <si>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</si>
  <si>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</si>
  <si>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</si>
  <si>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</si>
  <si>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</si>
  <si>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</si>
  <si>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</si>
  <si>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</si>
  <si>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</si>
  <si>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</si>
  <si>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</si>
  <si>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</si>
  <si>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</si>
  <si>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</si>
  <si>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</si>
  <si>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</si>
  <si>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</si>
  <si>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</si>
  <si>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</si>
  <si>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</si>
  <si>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</si>
  <si>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</si>
  <si>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</si>
  <si>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</si>
  <si>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</si>
  <si>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</si>
  <si>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</si>
  <si>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</si>
  <si>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</si>
  <si>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</si>
  <si>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</si>
  <si>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</si>
  <si>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</si>
  <si>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</si>
  <si>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</si>
  <si>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</si>
  <si>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</si>
  <si>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</si>
  <si>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</si>
  <si>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</si>
  <si>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</si>
  <si>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</si>
  <si>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</si>
  <si>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</si>
  <si>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</si>
  <si>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</si>
  <si>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</si>
  <si>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</si>
  <si>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</si>
  <si>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</si>
  <si>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</si>
  <si>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</si>
  <si>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</si>
  <si>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</si>
  <si>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</si>
  <si>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</si>
  <si>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</si>
  <si>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</si>
  <si>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</si>
  <si>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</si>
  <si>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</si>
  <si>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</si>
  <si>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</si>
  <si>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</si>
  <si>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</si>
  <si>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</si>
  <si>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</si>
  <si>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</si>
  <si>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</si>
  <si>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</si>
  <si>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</si>
  <si>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</si>
  <si>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</si>
  <si>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</si>
  <si>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</si>
  <si>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</si>
  <si>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</si>
  <si>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</si>
  <si>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</si>
  <si>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</si>
  <si>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</si>
  <si>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</si>
  <si>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</si>
  <si>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</si>
  <si>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</si>
  <si>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</si>
  <si>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</si>
  <si>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</si>
  <si>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</si>
  <si>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</si>
  <si>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</si>
  <si>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</si>
  <si>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</si>
  <si>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</si>
  <si>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</si>
  <si>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</si>
  <si>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</si>
  <si>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</si>
  <si>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</si>
  <si>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</si>
  <si>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</si>
  <si>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</si>
  <si>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</si>
  <si>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</si>
  <si>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</si>
  <si>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</si>
  <si>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</si>
  <si>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</si>
  <si>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</si>
  <si>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</si>
  <si>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</si>
  <si>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</si>
  <si>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</si>
  <si>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</si>
  <si>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</si>
  <si>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</si>
  <si>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</si>
  <si>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</si>
  <si>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</si>
  <si>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</si>
  <si>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</si>
  <si>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</si>
  <si>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</si>
  <si>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</si>
  <si>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</si>
  <si>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</si>
  <si>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</si>
  <si>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</si>
  <si>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</si>
  <si>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</si>
  <si>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</si>
  <si>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</si>
  <si>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</si>
  <si>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</si>
  <si>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</si>
  <si>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</si>
  <si>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</si>
  <si>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</si>
  <si>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</si>
  <si>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</si>
  <si>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</si>
  <si>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</si>
  <si>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</si>
  <si>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</si>
  <si>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</si>
  <si>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</si>
  <si>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</si>
  <si>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</si>
  <si>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</si>
  <si>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</si>
  <si>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</si>
  <si>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</si>
  <si>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</si>
  <si>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</si>
  <si>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</si>
  <si>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</si>
  <si>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</si>
  <si>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</si>
  <si>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</si>
  <si>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</si>
  <si>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</si>
  <si>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</si>
  <si>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</si>
  <si>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</si>
  <si>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</si>
  <si>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</si>
  <si>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</si>
  <si>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</si>
  <si>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</si>
  <si>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</si>
  <si>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</si>
  <si>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</si>
  <si>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</si>
  <si>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</si>
  <si>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</si>
  <si>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</si>
  <si>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</si>
  <si>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</si>
  <si>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</si>
  <si>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</si>
  <si>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</si>
  <si>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</si>
  <si>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</si>
  <si>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</si>
  <si>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</si>
  <si>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</si>
  <si>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</si>
  <si>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</si>
  <si>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</si>
  <si>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</si>
  <si>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</si>
  <si>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</si>
  <si>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</si>
  <si>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</si>
  <si>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</si>
  <si>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</si>
  <si>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</si>
  <si>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</si>
  <si>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</si>
  <si>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</si>
  <si>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</si>
  <si>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</si>
  <si>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</si>
  <si>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</si>
  <si>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</si>
  <si>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</si>
  <si>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</si>
  <si>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</si>
  <si>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</si>
  <si>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</si>
  <si>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</si>
  <si>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</si>
  <si>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</si>
  <si>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</si>
  <si>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</si>
  <si>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</si>
  <si>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</si>
  <si>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</si>
  <si>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</si>
  <si>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</si>
  <si>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</si>
  <si>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</si>
  <si>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</si>
  <si>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</si>
  <si>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</si>
  <si>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</si>
  <si>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</si>
  <si>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</si>
  <si>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</si>
  <si>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</si>
  <si>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</si>
  <si>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</si>
  <si>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</si>
  <si>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</si>
  <si>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</si>
  <si>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</si>
  <si>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</si>
  <si>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</si>
  <si>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</si>
  <si>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</si>
  <si>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</si>
  <si>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</si>
  <si>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</si>
  <si>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</si>
  <si>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</si>
  <si>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</si>
  <si>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</si>
  <si>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</si>
  <si>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</si>
  <si>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</si>
  <si>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</si>
  <si>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</si>
  <si>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</si>
  <si>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</si>
  <si>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</si>
  <si>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</si>
  <si>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</si>
  <si>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</si>
  <si>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</si>
  <si>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</si>
  <si>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</si>
  <si>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</si>
  <si>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</si>
  <si>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</si>
  <si>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</si>
  <si>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</si>
  <si>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</si>
  <si>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</si>
  <si>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</si>
  <si>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</si>
  <si>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</si>
  <si>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</si>
  <si>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</si>
  <si>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</si>
  <si>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</si>
  <si>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</si>
  <si>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</si>
  <si>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</si>
  <si>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</si>
  <si>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</si>
  <si>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</si>
  <si>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</si>
  <si>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</si>
  <si>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</si>
  <si>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</si>
  <si>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</si>
  <si>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</si>
  <si>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</si>
  <si>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</si>
  <si>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</si>
  <si>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</si>
  <si>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</si>
  <si>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</si>
  <si>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</si>
  <si>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</si>
  <si>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</si>
  <si>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</si>
  <si>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</si>
  <si>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</si>
  <si>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</si>
  <si>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</si>
  <si>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</si>
  <si>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</si>
  <si>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</si>
  <si>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</si>
  <si>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</si>
  <si>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</si>
  <si>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</si>
  <si>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</si>
  <si>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</si>
  <si>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</si>
  <si>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</si>
  <si>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</si>
  <si>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</si>
  <si>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</si>
  <si>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</si>
  <si>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</si>
  <si>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</si>
  <si>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</si>
  <si>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</si>
  <si>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</si>
  <si>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</si>
  <si>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</si>
  <si>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</si>
  <si>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</si>
  <si>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</si>
  <si>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</si>
  <si>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</si>
  <si>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</si>
  <si>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</si>
  <si>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</si>
  <si>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</si>
  <si>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</si>
  <si>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</si>
  <si>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</si>
  <si>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</si>
  <si>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</si>
  <si>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</si>
  <si>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</si>
  <si>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</si>
  <si>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</si>
  <si>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</si>
  <si>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</si>
  <si>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</si>
  <si>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</si>
  <si>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</si>
  <si>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</si>
  <si>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</si>
  <si>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</si>
  <si>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</si>
  <si>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</si>
  <si>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</si>
  <si>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</si>
  <si>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</si>
  <si>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</si>
  <si>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</si>
  <si>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</si>
  <si>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</si>
  <si>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</si>
  <si>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</si>
  <si>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</si>
  <si>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</si>
  <si>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</si>
  <si>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</si>
  <si>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</si>
  <si>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</si>
  <si>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</si>
  <si>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</si>
  <si>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</si>
  <si>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</si>
  <si>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</si>
  <si>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</si>
  <si>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</si>
  <si>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</si>
  <si>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</si>
  <si>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</si>
  <si>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</si>
  <si>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</si>
  <si>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</si>
  <si>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</si>
  <si>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</si>
  <si>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</si>
  <si>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</si>
  <si>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</si>
  <si>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</si>
  <si>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</si>
  <si>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</si>
  <si>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</si>
  <si>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</si>
  <si>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</si>
  <si>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</si>
  <si>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</si>
  <si>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</si>
  <si>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</si>
  <si>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</si>
  <si>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</si>
  <si>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</si>
  <si>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</si>
  <si>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</si>
  <si>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</si>
  <si>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</si>
  <si>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</si>
  <si>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</si>
  <si>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</si>
  <si>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</si>
  <si>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</si>
  <si>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</si>
  <si>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</si>
  <si>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</si>
  <si>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</si>
  <si>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</si>
  <si>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</si>
  <si>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</si>
  <si>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</si>
  <si>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</si>
  <si>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</si>
  <si>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</si>
  <si>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</si>
  <si>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</si>
  <si>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</si>
  <si>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</si>
  <si>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</si>
  <si>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</si>
  <si>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</si>
  <si>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</si>
  <si>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</si>
  <si>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</si>
  <si>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</si>
  <si>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</si>
  <si>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</si>
  <si>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</si>
  <si>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</si>
  <si>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</si>
  <si>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</si>
  <si>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</si>
  <si>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</si>
  <si>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</si>
  <si>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</si>
  <si>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</si>
  <si>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</si>
  <si>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</si>
  <si>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</si>
  <si>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</si>
  <si>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</si>
  <si>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</si>
  <si>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</si>
  <si>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</si>
  <si>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</si>
  <si>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</si>
  <si>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</si>
  <si>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</si>
  <si>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</si>
  <si>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</si>
  <si>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</si>
  <si>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</si>
  <si>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</si>
  <si>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</si>
  <si>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</si>
  <si>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</si>
  <si>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</si>
  <si>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</si>
  <si>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</si>
  <si>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</si>
  <si>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</si>
  <si>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</si>
  <si>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</si>
  <si>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</si>
  <si>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</si>
  <si>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</si>
  <si>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</si>
  <si>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</si>
  <si>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</si>
  <si>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</si>
  <si>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</si>
  <si>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</si>
  <si>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</si>
  <si>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</si>
  <si>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</si>
  <si>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</si>
  <si>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</si>
  <si>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</si>
  <si>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</si>
  <si>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</si>
  <si>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</si>
  <si>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</si>
  <si>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</si>
  <si>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</si>
  <si>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</si>
  <si>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</si>
  <si>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</si>
  <si>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</si>
  <si>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</si>
  <si>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</si>
  <si>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</si>
  <si>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</si>
  <si>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</si>
  <si>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</si>
  <si>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</si>
  <si>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</si>
  <si>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</si>
  <si>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</si>
  <si>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</si>
  <si>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</si>
  <si>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</si>
  <si>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</si>
  <si>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</si>
  <si>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</si>
  <si>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</si>
  <si>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</si>
  <si>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</si>
  <si>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</si>
  <si>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</si>
  <si>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</si>
  <si>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</si>
  <si>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</si>
  <si>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</si>
  <si>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</si>
  <si>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</si>
  <si>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</si>
  <si>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</si>
  <si>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</si>
  <si>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</si>
  <si>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</si>
  <si>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</si>
  <si>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</si>
  <si>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</si>
  <si>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</si>
  <si>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</si>
  <si>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</si>
  <si>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</si>
  <si>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</si>
  <si>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</si>
  <si>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</si>
  <si>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</si>
  <si>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</si>
  <si>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</si>
  <si>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</si>
  <si>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</si>
  <si>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</si>
  <si>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</si>
  <si>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</si>
  <si>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</si>
  <si>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</si>
  <si>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</si>
  <si>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</si>
  <si>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</si>
  <si>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</si>
  <si>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</si>
  <si>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</si>
  <si>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</si>
  <si>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</si>
  <si>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</si>
  <si>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</si>
  <si>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</si>
  <si>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</si>
  <si>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</si>
  <si>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</si>
  <si>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</si>
  <si>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</si>
  <si>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</si>
  <si>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</si>
  <si>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</si>
  <si>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</si>
  <si>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</si>
  <si>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</si>
  <si>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</si>
  <si>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</si>
  <si>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</si>
  <si>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</si>
  <si>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</si>
  <si>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</si>
  <si>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</si>
  <si>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</si>
  <si>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</si>
  <si>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</si>
  <si>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</si>
  <si>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</si>
  <si>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</si>
  <si>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</si>
  <si>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</si>
  <si>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</si>
  <si>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</si>
  <si>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</si>
  <si>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</si>
  <si>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</si>
  <si>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</si>
  <si>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</si>
  <si>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</si>
  <si>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</si>
  <si>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</si>
  <si>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</si>
  <si>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</si>
  <si>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</si>
  <si>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</si>
  <si>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</si>
  <si>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</si>
  <si>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</si>
  <si>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</si>
  <si>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</si>
  <si>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</si>
  <si>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</si>
  <si>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</si>
  <si>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</si>
  <si>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</si>
  <si>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</si>
  <si>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</si>
  <si>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</si>
  <si>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</si>
  <si>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</si>
  <si>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</si>
  <si>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</si>
  <si>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</si>
  <si>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</si>
  <si>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</si>
  <si>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</si>
  <si>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</si>
  <si>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</si>
  <si>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</si>
  <si>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</si>
  <si>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</si>
  <si>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</si>
  <si>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</si>
  <si>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</si>
  <si>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</si>
  <si>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</si>
  <si>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</si>
  <si>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</si>
  <si>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</si>
  <si>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</si>
  <si>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</si>
  <si>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</si>
  <si>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</si>
  <si>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</si>
  <si>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</si>
  <si>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</si>
  <si>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</si>
  <si>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</si>
  <si>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</si>
  <si>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</si>
  <si>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</si>
  <si>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</si>
  <si>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</si>
  <si>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</si>
  <si>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</si>
  <si>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</si>
  <si>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</si>
  <si>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</si>
  <si>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</si>
  <si>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</si>
  <si>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</si>
  <si>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</si>
  <si>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</si>
  <si>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</si>
  <si>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</si>
  <si>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</si>
  <si>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</si>
  <si>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</si>
  <si>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</si>
  <si>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</si>
  <si>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</si>
  <si>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</si>
  <si>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</si>
  <si>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</si>
  <si>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</si>
  <si>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</si>
  <si>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</si>
  <si>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</si>
  <si>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</si>
  <si>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</si>
  <si>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</si>
  <si>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</si>
  <si>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</si>
  <si>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</si>
  <si>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</si>
  <si>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</si>
  <si>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</si>
  <si>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</si>
  <si>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</si>
  <si>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</si>
  <si>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</si>
  <si>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</si>
  <si>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</si>
  <si>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</si>
  <si>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</si>
  <si>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</si>
  <si>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</si>
  <si>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</si>
  <si>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</si>
  <si>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</si>
  <si>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</si>
  <si>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</si>
  <si>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</si>
  <si>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</si>
  <si>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</si>
  <si>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</si>
  <si>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</si>
  <si>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</si>
  <si>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</si>
  <si>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</si>
  <si>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</si>
  <si>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</si>
  <si>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</si>
  <si>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</si>
  <si>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</si>
  <si>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</si>
  <si>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</si>
  <si>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</si>
  <si>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</si>
  <si>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</si>
  <si>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</si>
  <si>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</si>
  <si>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</si>
  <si>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</si>
  <si>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</si>
  <si>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</si>
  <si>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</si>
  <si>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</si>
  <si>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</si>
  <si>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</si>
  <si>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</si>
  <si>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</si>
  <si>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</si>
  <si>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</si>
  <si>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</si>
  <si>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</si>
  <si>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</si>
  <si>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</si>
  <si>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</si>
  <si>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</si>
  <si>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</si>
  <si>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</si>
  <si>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</si>
  <si>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</si>
  <si>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</si>
  <si>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</si>
  <si>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</si>
  <si>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</si>
  <si>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</si>
  <si>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</si>
  <si>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</si>
  <si>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</si>
  <si>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</si>
  <si>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</si>
  <si>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</si>
  <si>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</si>
  <si>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</si>
  <si>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</si>
  <si>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</si>
  <si>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</si>
  <si>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</si>
  <si>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</si>
  <si>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</si>
  <si>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</si>
  <si>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</si>
  <si>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</si>
  <si>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</si>
  <si>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</si>
  <si>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</si>
  <si>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</si>
  <si>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</si>
  <si>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</si>
  <si>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</si>
  <si>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</si>
  <si>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</si>
  <si>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</si>
  <si>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</si>
  <si>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</si>
  <si>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</si>
  <si>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</si>
  <si>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</si>
  <si>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</si>
  <si>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</si>
  <si>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</si>
  <si>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</si>
  <si>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</si>
  <si>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</si>
  <si>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</si>
  <si>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</si>
  <si>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</si>
  <si>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</si>
  <si>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</si>
  <si>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</si>
  <si>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</si>
  <si>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</si>
  <si>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</si>
  <si>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</si>
  <si>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</si>
  <si>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</si>
  <si>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</si>
  <si>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</si>
  <si>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</si>
  <si>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</si>
  <si>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</si>
  <si>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</si>
  <si>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</si>
  <si>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</si>
  <si>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</si>
  <si>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</si>
  <si>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</si>
  <si>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</si>
  <si>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</si>
  <si>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</si>
  <si>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</si>
  <si>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</si>
  <si>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</si>
  <si>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</si>
  <si>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</si>
  <si>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</si>
  <si>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</si>
  <si>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</si>
  <si>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</si>
  <si>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</si>
  <si>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</si>
  <si>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</si>
  <si>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</si>
  <si>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</si>
  <si>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</si>
  <si>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</si>
  <si>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</si>
  <si>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</si>
  <si>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</si>
  <si>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</si>
  <si>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</si>
  <si>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</si>
  <si>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</si>
  <si>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</si>
  <si>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</si>
  <si>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</si>
  <si>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</si>
  <si>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</si>
  <si>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</si>
  <si>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</si>
  <si>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</si>
  <si>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</si>
  <si>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</si>
  <si>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</si>
  <si>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</si>
  <si>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</si>
  <si>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</si>
  <si>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</si>
  <si>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</si>
  <si>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</si>
  <si>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</si>
  <si>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</si>
  <si>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</si>
  <si>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</si>
  <si>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</si>
  <si>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</si>
  <si>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</si>
  <si>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</si>
  <si>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</si>
  <si>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</si>
  <si>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</si>
  <si>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</si>
  <si>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</si>
  <si>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</si>
  <si>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</si>
  <si>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</si>
  <si>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</si>
  <si>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</si>
  <si>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</si>
  <si>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</si>
  <si>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</si>
  <si>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</si>
  <si>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</si>
  <si>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</si>
  <si>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</si>
  <si>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</si>
  <si>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</si>
  <si>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</si>
  <si>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</si>
  <si>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</si>
  <si>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</si>
  <si>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</si>
  <si>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</si>
  <si>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</si>
  <si>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</si>
  <si>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</si>
  <si>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</si>
  <si>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</si>
  <si>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</si>
  <si>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</si>
  <si>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</si>
  <si>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</si>
  <si>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</si>
  <si>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</si>
  <si>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</si>
  <si>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</si>
  <si>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</si>
  <si>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</si>
  <si>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</si>
  <si>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</si>
  <si>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</si>
  <si>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</si>
  <si>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</si>
  <si>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</si>
  <si>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</si>
  <si>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</si>
  <si>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</si>
  <si>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</si>
  <si>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</si>
  <si>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</si>
  <si>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</si>
  <si>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</si>
  <si>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</si>
  <si>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</si>
  <si>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</si>
  <si>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</si>
  <si>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</si>
  <si>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</si>
  <si>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</si>
  <si>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</si>
  <si>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</si>
  <si>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</si>
  <si>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</si>
  <si>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</si>
  <si>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</si>
  <si>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</si>
  <si>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</si>
  <si>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</si>
  <si>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</si>
  <si>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</si>
  <si>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</si>
  <si>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</si>
  <si>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</si>
  <si>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</si>
  <si>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</si>
  <si>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</si>
  <si>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</si>
  <si>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</si>
  <si>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</si>
  <si>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</si>
  <si>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</si>
  <si>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</si>
  <si>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</si>
  <si>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</si>
  <si>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</si>
  <si>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</si>
  <si>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</si>
  <si>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</si>
  <si>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</si>
  <si>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</si>
  <si>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</si>
  <si>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</si>
  <si>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</si>
  <si>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</si>
  <si>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</si>
  <si>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</si>
  <si>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</si>
  <si>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</si>
  <si>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</si>
  <si>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</si>
  <si>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</si>
  <si>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</si>
  <si>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</si>
  <si>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</si>
  <si>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</si>
  <si>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</si>
  <si>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</si>
  <si>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</si>
  <si>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</si>
  <si>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</si>
  <si>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</si>
  <si>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</si>
  <si>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</si>
  <si>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</si>
  <si>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</si>
  <si>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</si>
  <si>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</si>
  <si>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</si>
  <si>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</si>
  <si>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</si>
  <si>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</si>
  <si>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</si>
  <si>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</si>
  <si>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</si>
  <si>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</si>
  <si>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</si>
  <si>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</si>
  <si>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</si>
  <si>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</si>
  <si>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</si>
  <si>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</si>
  <si>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</si>
  <si>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</si>
  <si>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</si>
  <si>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</si>
  <si>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</si>
  <si>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</si>
  <si>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</si>
  <si>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</si>
  <si>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</si>
  <si>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</si>
  <si>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</si>
  <si>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</si>
  <si>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</si>
  <si>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</si>
  <si>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</si>
  <si>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</si>
  <si>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</si>
  <si>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</si>
  <si>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</si>
  <si>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</si>
  <si>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</si>
  <si>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</si>
  <si>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</si>
  <si>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</si>
  <si>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</si>
  <si>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</si>
  <si>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</si>
  <si>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</si>
  <si>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</si>
  <si>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</si>
  <si>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</si>
  <si>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</si>
  <si>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</si>
  <si>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</si>
  <si>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</si>
  <si>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</si>
  <si>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</si>
  <si>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</si>
  <si>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</si>
  <si>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</si>
  <si>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</si>
  <si>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</si>
  <si>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</si>
  <si>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</si>
  <si>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</si>
  <si>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</si>
  <si>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</si>
  <si>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</si>
  <si>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</si>
  <si>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</si>
  <si>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</si>
  <si>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</si>
  <si>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</si>
  <si>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</si>
  <si>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</si>
  <si>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</si>
  <si>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</si>
  <si>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</si>
  <si>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</si>
  <si>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</si>
  <si>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</si>
  <si>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</si>
  <si>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</si>
  <si>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</si>
  <si>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</si>
  <si>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</si>
  <si>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</si>
  <si>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</si>
  <si>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</si>
  <si>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</si>
  <si>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</si>
  <si>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</si>
  <si>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</si>
  <si>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</si>
  <si>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</si>
  <si>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</si>
  <si>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</si>
  <si>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</si>
  <si>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</si>
  <si>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</si>
  <si>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</si>
  <si>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</si>
  <si>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</si>
  <si>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</si>
  <si>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</si>
  <si>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</si>
  <si>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</si>
  <si>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</si>
  <si>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</si>
  <si>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</si>
  <si>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</si>
  <si>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</si>
  <si>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</si>
  <si>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</si>
  <si>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</si>
  <si>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</si>
  <si>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</si>
  <si>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</si>
  <si>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</si>
  <si>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</si>
  <si>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</si>
  <si>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</si>
  <si>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</si>
  <si>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</si>
  <si>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</si>
  <si>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</si>
  <si>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</si>
  <si>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</si>
  <si>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</si>
  <si>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</si>
  <si>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</si>
  <si>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</si>
  <si>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</si>
  <si>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</si>
  <si>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</si>
  <si>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</si>
  <si>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</si>
  <si>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</si>
  <si>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</si>
  <si>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</si>
  <si>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</si>
  <si>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</si>
  <si>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</si>
  <si>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</si>
  <si>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</si>
  <si>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</si>
  <si>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</si>
  <si>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</si>
  <si>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</si>
  <si>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</si>
  <si>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</si>
  <si>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</si>
  <si>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</si>
  <si>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</si>
  <si>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</si>
  <si>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</si>
  <si>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</si>
  <si>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</si>
  <si>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</si>
  <si>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</si>
  <si>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</si>
  <si>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</si>
  <si>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</si>
  <si>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</si>
  <si>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</si>
  <si>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</si>
  <si>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</si>
  <si>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</si>
  <si>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</si>
  <si>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</si>
  <si>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</si>
  <si>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</si>
  <si>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</si>
  <si>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</si>
  <si>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</si>
  <si>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</si>
  <si>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</si>
  <si>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</si>
  <si>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</si>
  <si>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</si>
  <si>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</si>
  <si>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</si>
  <si>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</si>
  <si>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</si>
  <si>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</si>
  <si>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</si>
  <si>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</si>
  <si>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</si>
  <si>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</si>
  <si>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</si>
  <si>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</si>
  <si>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</si>
  <si>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</si>
  <si>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</si>
  <si>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</si>
  <si>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</si>
  <si>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</si>
  <si>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</si>
  <si>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</si>
  <si>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</si>
  <si>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</si>
  <si>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</si>
  <si>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</si>
  <si>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</si>
  <si>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</si>
  <si>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</si>
  <si>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</si>
  <si>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</si>
  <si>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</si>
  <si>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</si>
  <si>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</si>
  <si>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</si>
  <si>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</si>
  <si>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</si>
  <si>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</si>
  <si>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</si>
  <si>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</si>
  <si>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</si>
  <si>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</si>
  <si>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</si>
  <si>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</si>
  <si>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</si>
  <si>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</si>
  <si>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</si>
  <si>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</si>
  <si>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</si>
  <si>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</si>
  <si>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</si>
  <si>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</si>
  <si>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</si>
  <si>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</si>
  <si>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</si>
  <si>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</si>
  <si>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</si>
  <si>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</si>
  <si>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</si>
  <si>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</si>
  <si>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</si>
  <si>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</si>
  <si>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</si>
  <si>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</si>
  <si>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</si>
  <si>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</si>
  <si>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</si>
  <si>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</si>
  <si>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</si>
  <si>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</si>
  <si>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</si>
  <si>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</si>
  <si>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</si>
  <si>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</si>
  <si>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</si>
  <si>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</si>
  <si>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</si>
  <si>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</si>
  <si>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</si>
  <si>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</si>
  <si>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</si>
  <si>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</si>
  <si>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</si>
  <si>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</si>
  <si>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</si>
  <si>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</si>
  <si>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</si>
  <si>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</si>
  <si>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</si>
  <si>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</si>
  <si>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</si>
  <si>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</si>
  <si>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</si>
  <si>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</si>
  <si>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</si>
  <si>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</si>
  <si>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</si>
  <si>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</si>
  <si>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</si>
  <si>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</si>
  <si>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</si>
  <si>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</si>
  <si>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</si>
  <si>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</si>
  <si>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</si>
  <si>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</si>
  <si>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</si>
  <si>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</si>
  <si>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</si>
  <si>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</si>
  <si>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</si>
  <si>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</si>
  <si>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</si>
  <si>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</si>
  <si>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</si>
  <si>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</si>
  <si>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</si>
  <si>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</si>
  <si>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</si>
  <si>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</si>
  <si>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</si>
  <si>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</si>
  <si>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</si>
  <si>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</si>
  <si>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</si>
  <si>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</si>
  <si>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</si>
  <si>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</si>
  <si>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</si>
  <si>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</si>
  <si>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</si>
  <si>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</si>
  <si>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</si>
  <si>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</si>
  <si>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</si>
  <si>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</si>
  <si>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</si>
  <si>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</si>
  <si>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</si>
  <si>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</si>
  <si>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</si>
  <si>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</si>
  <si>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</si>
  <si>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</si>
  <si>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</si>
  <si>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</si>
  <si>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</si>
  <si>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</si>
  <si>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</si>
  <si>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</si>
  <si>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</si>
  <si>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</si>
  <si>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</si>
  <si>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</si>
  <si>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</si>
  <si>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</si>
  <si>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</si>
  <si>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</si>
  <si>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</si>
  <si>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</si>
  <si>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</si>
  <si>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</si>
  <si>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</si>
  <si>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</si>
  <si>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</si>
  <si>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</si>
  <si>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</si>
  <si>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</si>
  <si>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</si>
  <si>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</si>
  <si>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</si>
  <si>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</si>
  <si>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</si>
  <si>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</si>
  <si>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</si>
  <si>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</si>
  <si>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</si>
  <si>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</si>
  <si>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</si>
  <si>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</si>
  <si>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</si>
  <si>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</si>
  <si>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</si>
  <si>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</si>
  <si>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</si>
  <si>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</si>
  <si>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</si>
  <si>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</si>
  <si>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</si>
  <si>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</si>
  <si>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</si>
  <si>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</si>
  <si>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</si>
  <si>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</si>
  <si>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</si>
  <si>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</si>
  <si>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</si>
  <si>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</si>
  <si>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</si>
  <si>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</si>
  <si>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</si>
  <si>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</si>
  <si>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</si>
  <si>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</si>
  <si>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</si>
  <si>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</si>
  <si>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</si>
  <si>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</si>
  <si>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</si>
  <si>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</si>
  <si>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</si>
  <si>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</si>
  <si>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</si>
  <si>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</si>
  <si>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</si>
  <si>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</si>
  <si>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</si>
  <si>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</si>
  <si>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</si>
  <si>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</si>
  <si>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</si>
  <si>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</si>
  <si>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</si>
  <si>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</si>
  <si>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</si>
  <si>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</si>
  <si>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</si>
  <si>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</si>
  <si>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</si>
  <si>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</si>
  <si>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</si>
  <si>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</si>
  <si>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</si>
  <si>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</si>
  <si>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</si>
  <si>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</si>
  <si>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</si>
  <si>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</si>
  <si>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</si>
  <si>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</si>
  <si>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</si>
  <si>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</si>
  <si>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</si>
  <si>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</si>
  <si>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</si>
  <si>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</si>
  <si>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</si>
  <si>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</si>
  <si>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</si>
  <si>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</si>
  <si>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</si>
  <si>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</si>
  <si>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</si>
  <si>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</si>
  <si>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</si>
  <si>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</si>
  <si>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</si>
  <si>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</si>
  <si>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</si>
  <si>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</si>
  <si>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</si>
  <si>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</si>
  <si>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</si>
  <si>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</si>
  <si>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</si>
  <si>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</si>
  <si>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</si>
  <si>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</si>
  <si>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</si>
  <si>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</si>
  <si>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</si>
  <si>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</si>
  <si>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</si>
  <si>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</si>
  <si>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</si>
  <si>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</si>
  <si>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</si>
  <si>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</si>
  <si>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</si>
  <si>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</si>
  <si>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</si>
  <si>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</si>
  <si>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</si>
  <si>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</si>
  <si>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</si>
  <si>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</si>
  <si>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</si>
  <si>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</si>
  <si>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</si>
  <si>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</si>
  <si>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</si>
  <si>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</si>
  <si>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</si>
  <si>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</si>
  <si>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</si>
  <si>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</si>
  <si>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</si>
  <si>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</si>
  <si>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</si>
  <si>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</si>
  <si>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</si>
  <si>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</si>
  <si>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</si>
  <si>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</si>
  <si>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</si>
  <si>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</si>
  <si>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</si>
  <si>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</si>
  <si>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</si>
  <si>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</si>
  <si>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</si>
  <si>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</si>
  <si>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</si>
  <si>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</si>
  <si>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</si>
  <si>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</si>
  <si>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</si>
  <si>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</si>
  <si>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</si>
  <si>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</si>
  <si>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</si>
  <si>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</si>
  <si>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</si>
  <si>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</si>
  <si>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</si>
  <si>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</si>
  <si>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</si>
  <si>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</si>
  <si>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</si>
  <si>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</si>
  <si>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</si>
  <si>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</si>
  <si>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</si>
  <si>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</si>
  <si>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</si>
  <si>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</si>
  <si>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</si>
  <si>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</si>
  <si>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</si>
  <si>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</si>
  <si>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</si>
  <si>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</si>
  <si>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</si>
  <si>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</si>
  <si>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</si>
  <si>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</si>
  <si>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</si>
  <si>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</si>
  <si>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</si>
  <si>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</si>
  <si>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</si>
  <si>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</si>
  <si>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</si>
  <si>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</si>
  <si>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</si>
  <si>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</si>
  <si>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</si>
  <si>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</si>
  <si>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</si>
  <si>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</si>
  <si>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</si>
  <si>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</si>
  <si>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</si>
  <si>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</si>
  <si>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</si>
  <si>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</si>
  <si>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</si>
  <si>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</si>
  <si>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</si>
  <si>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</si>
  <si>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</si>
  <si>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</si>
  <si>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</si>
  <si>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</si>
  <si>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</si>
  <si>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</si>
  <si>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</si>
  <si>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</si>
  <si>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</si>
  <si>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</si>
  <si>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</si>
  <si>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</si>
  <si>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</si>
  <si>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</si>
  <si>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</si>
  <si>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</si>
  <si>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</si>
  <si>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</si>
  <si>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</si>
  <si>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</si>
  <si>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</si>
  <si>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</si>
  <si>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</si>
  <si>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</si>
  <si>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</si>
  <si>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</si>
  <si>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</si>
  <si>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</si>
  <si>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</si>
  <si>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</si>
  <si>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</si>
  <si>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</si>
  <si>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</si>
  <si>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</si>
  <si>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</si>
  <si>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</si>
  <si>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</si>
  <si>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</si>
  <si>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</si>
  <si>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</si>
  <si>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</si>
  <si>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</si>
  <si>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</si>
  <si>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</si>
  <si>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</si>
  <si>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</si>
  <si>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</si>
  <si>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</si>
  <si>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</si>
  <si>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</si>
  <si>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</si>
  <si>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</si>
  <si>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</si>
  <si>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</si>
  <si>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</si>
  <si>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</si>
  <si>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</si>
  <si>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</si>
  <si>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</si>
  <si>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</si>
  <si>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</si>
  <si>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</si>
  <si>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</si>
  <si>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</si>
  <si>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</si>
  <si>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</si>
  <si>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</si>
  <si>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</si>
  <si>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</si>
  <si>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</si>
  <si>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</si>
  <si>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</si>
  <si>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</si>
  <si>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</si>
  <si>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</si>
  <si>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</si>
  <si>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</si>
  <si>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</si>
  <si>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</si>
  <si>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</si>
  <si>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</si>
  <si>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</si>
  <si>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</si>
  <si>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</si>
  <si>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</si>
  <si>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</si>
  <si>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</si>
  <si>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</si>
  <si>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</si>
  <si>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</si>
  <si>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</si>
  <si>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</si>
  <si>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</si>
  <si>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</si>
  <si>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</si>
  <si>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</si>
  <si>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</si>
  <si>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</si>
  <si>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</si>
  <si>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</si>
  <si>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</si>
  <si>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</si>
  <si>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</si>
  <si>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</si>
  <si>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</si>
  <si>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</si>
  <si>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</si>
  <si>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</si>
  <si>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</si>
  <si>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</si>
  <si>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</si>
  <si>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</si>
  <si>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</si>
  <si>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</si>
  <si>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</si>
  <si>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</si>
  <si>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</si>
  <si>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</si>
  <si>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</si>
  <si>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</si>
  <si>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</si>
  <si>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</si>
  <si>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</si>
  <si>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</si>
  <si>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</si>
  <si>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</si>
  <si>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</si>
  <si>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</si>
  <si>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</si>
  <si>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</si>
  <si>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</si>
  <si>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</si>
  <si>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</si>
  <si>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</si>
  <si>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</si>
  <si>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</si>
  <si>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</si>
  <si>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</si>
  <si>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</si>
  <si>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</si>
  <si>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</si>
  <si>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</si>
  <si>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</si>
  <si>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</si>
  <si>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</si>
  <si>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</si>
  <si>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</si>
  <si>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</si>
  <si>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</si>
  <si>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</si>
  <si>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</si>
  <si>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</si>
  <si>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</si>
  <si>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</si>
  <si>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</si>
  <si>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</si>
  <si>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</si>
  <si>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</si>
  <si>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</si>
  <si>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</si>
  <si>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</si>
  <si>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</si>
  <si>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</si>
  <si>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</si>
  <si>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</si>
  <si>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</si>
  <si>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</si>
  <si>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</si>
  <si>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</si>
  <si>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</si>
  <si>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</si>
  <si>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</si>
  <si>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</si>
  <si>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</si>
  <si>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</si>
  <si>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</si>
  <si>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</si>
  <si>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</si>
  <si>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</si>
  <si>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</si>
  <si>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</si>
  <si>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</si>
  <si>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</si>
  <si>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</si>
  <si>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</si>
  <si>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</si>
  <si>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</si>
  <si>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</si>
  <si>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</si>
  <si>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</si>
  <si>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</si>
  <si>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</si>
  <si>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</si>
  <si>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</si>
  <si>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</si>
  <si>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</si>
  <si>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</si>
  <si>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</si>
  <si>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</si>
  <si>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</si>
  <si>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</si>
  <si>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</si>
  <si>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</si>
  <si>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</si>
  <si>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</si>
  <si>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</si>
  <si>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</si>
  <si>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</si>
  <si>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</si>
  <si>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</si>
  <si>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</si>
  <si>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</si>
  <si>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</si>
  <si>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</si>
  <si>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</si>
  <si>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</si>
  <si>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</si>
  <si>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</si>
  <si>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</si>
  <si>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</si>
  <si>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</si>
  <si>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</si>
  <si>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</si>
  <si>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</si>
  <si>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</si>
  <si>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</si>
  <si>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</si>
  <si>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</si>
  <si>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</si>
  <si>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</si>
  <si>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</si>
  <si>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</si>
  <si>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</si>
  <si>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</si>
  <si>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</si>
  <si>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</si>
  <si>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</si>
  <si>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</si>
  <si>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</si>
  <si>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</si>
  <si>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</si>
  <si>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</si>
  <si>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</si>
  <si>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</si>
  <si>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</si>
  <si>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</si>
  <si>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</si>
  <si>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</si>
  <si>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</si>
  <si>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</si>
  <si>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</si>
  <si>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</si>
  <si>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</si>
  <si>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</si>
  <si>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</si>
  <si>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</si>
  <si>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</si>
  <si>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</si>
  <si>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</si>
  <si>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</si>
  <si>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</si>
  <si>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</si>
  <si>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</si>
  <si>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</si>
  <si>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</si>
  <si>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</si>
  <si>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</si>
  <si>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</si>
  <si>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</si>
  <si>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</si>
  <si>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</si>
  <si>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</si>
  <si>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</si>
  <si>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</si>
  <si>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</si>
  <si>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</si>
  <si>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</si>
  <si>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</si>
  <si>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</si>
  <si>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</si>
  <si>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</si>
  <si>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</si>
  <si>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</si>
  <si>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</si>
  <si>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</si>
  <si>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</si>
  <si>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</si>
  <si>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</si>
  <si>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</si>
  <si>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</si>
  <si>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</si>
  <si>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</si>
  <si>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</si>
  <si>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</si>
  <si>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</si>
  <si>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</si>
  <si>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</si>
  <si>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</si>
  <si>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</si>
  <si>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</si>
  <si>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</si>
  <si>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</si>
  <si>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</si>
  <si>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</si>
  <si>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</si>
  <si>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</si>
  <si>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</si>
  <si>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</si>
  <si>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</si>
  <si>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</si>
  <si>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</si>
  <si>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</si>
  <si>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</si>
  <si>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</si>
  <si>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</si>
  <si>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</si>
  <si>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</si>
  <si>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</si>
  <si>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</si>
  <si>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</si>
  <si>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</si>
  <si>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</si>
  <si>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</si>
  <si>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</si>
  <si>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</si>
  <si>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</si>
  <si>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</si>
  <si>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</si>
  <si>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</si>
  <si>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</si>
  <si>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</si>
  <si>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</si>
  <si>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</si>
  <si>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</si>
  <si>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</si>
  <si>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</si>
  <si>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</si>
  <si>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</si>
  <si>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</si>
  <si>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</si>
  <si>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</si>
  <si>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</si>
  <si>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</si>
  <si>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</si>
  <si>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</si>
  <si>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</si>
  <si>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</si>
  <si>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</si>
  <si>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</si>
  <si>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</si>
  <si>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</si>
  <si>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</si>
  <si>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</si>
  <si>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</si>
  <si>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</si>
  <si>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</si>
  <si>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</si>
  <si>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</si>
  <si>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</si>
  <si>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</si>
  <si>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</si>
  <si>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</si>
  <si>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</si>
  <si>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</si>
  <si>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</si>
  <si>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</si>
  <si>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</si>
  <si>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</si>
  <si>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</si>
  <si>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</si>
  <si>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</si>
  <si>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</si>
  <si>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</si>
  <si>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</si>
  <si>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</si>
  <si>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</si>
  <si>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</si>
  <si>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</si>
  <si>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</si>
  <si>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</si>
  <si>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</si>
  <si>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</si>
  <si>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</si>
  <si>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</si>
  <si>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</si>
  <si>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</si>
  <si>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</si>
  <si>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</si>
  <si>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</si>
  <si>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</si>
  <si>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</si>
  <si>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</si>
  <si>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</si>
  <si>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</si>
  <si>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</si>
  <si>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</si>
  <si>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</si>
  <si>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</si>
  <si>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</si>
  <si>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</si>
  <si>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</si>
  <si>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</si>
  <si>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</si>
  <si>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</si>
  <si>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</si>
  <si>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</si>
  <si>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</si>
  <si>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</si>
  <si>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</si>
  <si>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</si>
  <si>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</si>
  <si>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</si>
  <si>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</si>
  <si>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</si>
  <si>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</si>
  <si>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</si>
  <si>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</si>
  <si>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</si>
  <si>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</si>
  <si>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</si>
  <si>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</si>
  <si>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</si>
  <si>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</si>
  <si>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</si>
  <si>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</si>
  <si>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</si>
  <si>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</si>
  <si>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</si>
  <si>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</si>
  <si>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</si>
  <si>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</si>
  <si>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</si>
  <si>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</si>
  <si>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</si>
  <si>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</si>
  <si>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</si>
  <si>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</si>
  <si>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</si>
  <si>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</si>
  <si>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</si>
  <si>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</si>
  <si>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</si>
  <si>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</si>
  <si>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</si>
  <si>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</si>
  <si>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</si>
  <si>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</si>
  <si>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</si>
  <si>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</si>
  <si>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</si>
  <si>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</si>
  <si>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</si>
  <si>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</si>
  <si>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</si>
  <si>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</si>
  <si>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</si>
  <si>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</si>
  <si>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</si>
  <si>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</si>
  <si>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</si>
  <si>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</si>
  <si>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</si>
  <si>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</si>
  <si>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</si>
  <si>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</si>
  <si>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</si>
  <si>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</si>
  <si>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</si>
  <si>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</si>
  <si>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</si>
  <si>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</si>
  <si>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</si>
  <si>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</si>
  <si>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</si>
  <si>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</si>
  <si>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</si>
  <si>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</si>
  <si>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</si>
  <si>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</si>
  <si>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</si>
  <si>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</si>
  <si>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</si>
  <si>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</si>
  <si>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</si>
  <si>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</si>
  <si>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</si>
  <si>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</si>
  <si>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</si>
  <si>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</si>
  <si>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</si>
  <si>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</si>
  <si>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</si>
  <si>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</si>
  <si>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</si>
  <si>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</si>
  <si>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</si>
  <si>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</si>
  <si>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</si>
  <si>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</si>
  <si>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</si>
  <si>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</si>
  <si>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</si>
  <si>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</si>
  <si>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</si>
  <si>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</si>
  <si>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</si>
  <si>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</si>
  <si>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</si>
  <si>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</si>
  <si>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</si>
  <si>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</si>
  <si>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</si>
  <si>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</si>
  <si>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</si>
  <si>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</si>
  <si>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</si>
  <si>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</si>
  <si>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</si>
  <si>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</si>
  <si>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</si>
  <si>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</si>
  <si>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</si>
  <si>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</si>
  <si>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</si>
  <si>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</si>
  <si>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</si>
  <si>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</si>
  <si>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</si>
  <si>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</si>
  <si>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</si>
  <si>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</si>
  <si>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</si>
  <si>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</si>
  <si>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</si>
  <si>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</si>
  <si>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</si>
  <si>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</si>
  <si>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</si>
  <si>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</si>
  <si>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</si>
  <si>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</si>
  <si>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</si>
  <si>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</si>
  <si>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</si>
  <si>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</si>
  <si>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</si>
  <si>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</si>
  <si>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</si>
  <si>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</si>
  <si>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</si>
  <si>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</si>
  <si>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</si>
  <si>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</si>
  <si>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</si>
  <si>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</si>
  <si>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</si>
  <si>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</si>
  <si>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</si>
  <si>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</si>
  <si>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</si>
  <si>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</si>
  <si>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</si>
  <si>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</si>
  <si>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</si>
  <si>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</si>
  <si>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</si>
  <si>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</si>
  <si>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</si>
  <si>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</si>
  <si>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</si>
  <si>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</si>
  <si>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</si>
  <si>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</si>
  <si>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</si>
  <si>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</si>
  <si>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</si>
  <si>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</si>
  <si>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</si>
  <si>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</si>
  <si>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</si>
  <si>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</si>
  <si>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</si>
  <si>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</si>
  <si>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</si>
  <si>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</si>
  <si>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</si>
  <si>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</si>
  <si>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</si>
  <si>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</si>
  <si>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</si>
  <si>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</si>
  <si>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</si>
  <si>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</si>
  <si>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</si>
  <si>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</si>
  <si>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</si>
  <si>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</si>
  <si>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</si>
  <si>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</si>
  <si>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</si>
  <si>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</si>
  <si>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</si>
  <si>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</si>
  <si>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</si>
  <si>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</si>
  <si>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</si>
  <si>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</si>
  <si>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</si>
  <si>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</si>
  <si>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</si>
  <si>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</si>
  <si>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</si>
  <si>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</si>
  <si>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</si>
  <si>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</si>
  <si>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</si>
  <si>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</si>
  <si>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</si>
  <si>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</si>
  <si>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</si>
  <si>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</si>
  <si>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</si>
  <si>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</si>
  <si>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</si>
  <si>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</si>
  <si>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</si>
  <si>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</si>
  <si>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</si>
  <si>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</si>
  <si>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</si>
  <si>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</si>
  <si>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</si>
  <si>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</si>
  <si>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</si>
  <si>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</si>
  <si>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</si>
  <si>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</si>
  <si>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</si>
  <si>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</si>
  <si>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</si>
  <si>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</si>
  <si>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</si>
  <si>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</si>
  <si>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</si>
  <si>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</si>
  <si>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</si>
  <si>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</si>
  <si>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</si>
  <si>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</si>
  <si>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</si>
  <si>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</si>
  <si>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</si>
  <si>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</si>
  <si>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</si>
  <si>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</si>
  <si>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</si>
  <si>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</si>
  <si>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</si>
  <si>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</si>
  <si>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</si>
  <si>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</si>
  <si>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</si>
  <si>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</si>
  <si>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</si>
  <si>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</si>
  <si>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</si>
  <si>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</si>
  <si>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</si>
  <si>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</si>
  <si>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</si>
  <si>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</si>
  <si>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</si>
  <si>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</si>
  <si>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</si>
  <si>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</si>
  <si>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</si>
  <si>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</si>
  <si>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</si>
  <si>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</si>
  <si>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</si>
  <si>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</si>
  <si>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</si>
  <si>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</si>
  <si>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</si>
  <si>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</si>
  <si>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</si>
  <si>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</si>
  <si>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</si>
  <si>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</si>
  <si>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</si>
  <si>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</si>
  <si>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</si>
  <si>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</si>
  <si>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</si>
  <si>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</si>
  <si>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</si>
  <si>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</si>
  <si>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</si>
  <si>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</si>
  <si>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</si>
  <si>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</si>
  <si>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</si>
  <si>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</si>
  <si>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</si>
  <si>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</si>
  <si>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</si>
  <si>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</si>
  <si>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</si>
  <si>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</si>
  <si>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</si>
  <si>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</si>
  <si>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</si>
  <si>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</si>
  <si>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</si>
  <si>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</si>
  <si>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</si>
  <si>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</si>
  <si>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</si>
  <si>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</si>
  <si>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</si>
  <si>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</si>
  <si>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</si>
  <si>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</si>
  <si>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</si>
  <si>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</si>
  <si>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</si>
  <si>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</si>
  <si>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</si>
  <si>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</si>
  <si>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</si>
  <si>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</si>
  <si>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</si>
  <si>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</si>
  <si>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</si>
  <si>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</si>
  <si>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</si>
  <si>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</si>
  <si>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</si>
  <si>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</si>
  <si>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</si>
  <si>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</si>
  <si>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</si>
  <si>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</si>
  <si>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</si>
  <si>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</si>
  <si>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</si>
  <si>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</si>
  <si>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</si>
  <si>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</si>
  <si>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</si>
  <si>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</si>
  <si>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</si>
  <si>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</si>
  <si>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</si>
  <si>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</si>
  <si>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</si>
  <si>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</si>
  <si>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</si>
  <si>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</si>
  <si>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</si>
  <si>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</si>
  <si>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</si>
  <si>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</si>
  <si>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</si>
  <si>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</si>
  <si>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</si>
  <si>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</si>
  <si>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</si>
  <si>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</si>
  <si>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</si>
  <si>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</si>
  <si>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</si>
  <si>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</si>
  <si>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</si>
  <si>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</si>
  <si>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</si>
  <si>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</si>
  <si>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</si>
  <si>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</si>
  <si>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</si>
  <si>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</si>
  <si>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</si>
  <si>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</si>
  <si>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</si>
  <si>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</si>
  <si>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</si>
  <si>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</si>
  <si>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</si>
  <si>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</si>
  <si>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</si>
  <si>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</si>
  <si>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</si>
  <si>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</si>
  <si>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</si>
  <si>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</si>
  <si>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</si>
  <si>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</si>
  <si>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</si>
  <si>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</si>
  <si>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</si>
  <si>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</si>
  <si>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</si>
  <si>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</si>
  <si>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</si>
  <si>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</si>
  <si>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</si>
  <si>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</si>
  <si>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</si>
  <si>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</si>
  <si>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</si>
  <si>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</si>
  <si>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</si>
  <si>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</si>
  <si>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</si>
  <si>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</si>
  <si>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</si>
  <si>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</si>
  <si>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</si>
  <si>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</si>
  <si>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</si>
  <si>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</si>
  <si>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</si>
  <si>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</si>
  <si>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</si>
  <si>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</si>
  <si>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</si>
  <si>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</si>
  <si>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</si>
  <si>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</si>
  <si>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</si>
  <si>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</si>
  <si>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</si>
  <si>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</si>
  <si>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</si>
  <si>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</si>
  <si>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</si>
  <si>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</si>
  <si>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</si>
  <si>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</si>
  <si>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</si>
  <si>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</si>
  <si>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</si>
  <si>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</si>
  <si>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</si>
  <si>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</si>
  <si>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</si>
  <si>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</si>
  <si>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</si>
  <si>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</si>
  <si>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</si>
  <si>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</si>
  <si>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</si>
  <si>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</si>
  <si>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</si>
  <si>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</si>
  <si>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</si>
  <si>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</si>
  <si>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</si>
  <si>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</si>
  <si>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</si>
  <si>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</si>
  <si>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</si>
  <si>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</si>
  <si>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</si>
  <si>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</si>
  <si>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</si>
  <si>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</si>
  <si>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</si>
  <si>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</si>
  <si>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</si>
  <si>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</si>
  <si>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</si>
  <si>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</si>
  <si>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</si>
  <si>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</si>
  <si>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</si>
  <si>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</si>
  <si>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</si>
  <si>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</si>
  <si>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</si>
  <si>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</si>
  <si>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</si>
  <si>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</si>
  <si>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</si>
  <si>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</si>
  <si>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</si>
  <si>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</si>
  <si>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</si>
  <si>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</si>
  <si>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</si>
  <si>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</si>
  <si>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</si>
  <si>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</si>
  <si>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</si>
  <si>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</si>
  <si>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</si>
  <si>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</si>
  <si>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</si>
  <si>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</si>
  <si>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</si>
  <si>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</si>
  <si>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</si>
  <si>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</si>
  <si>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</si>
  <si>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</si>
  <si>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</si>
  <si>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</si>
  <si>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</si>
  <si>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</si>
  <si>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</si>
  <si>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</si>
  <si>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</si>
  <si>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</si>
  <si>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</si>
  <si>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</si>
  <si>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</si>
  <si>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</si>
  <si>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</si>
  <si>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</si>
  <si>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</si>
  <si>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</si>
  <si>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</si>
  <si>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</si>
  <si>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</si>
  <si>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</si>
  <si>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</si>
  <si>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</si>
  <si>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</si>
  <si>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</si>
  <si>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</si>
  <si>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</si>
  <si>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</si>
  <si>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</si>
  <si>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</si>
  <si>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</si>
  <si>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</si>
  <si>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</si>
  <si>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</si>
  <si>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</si>
  <si>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</si>
  <si>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</si>
  <si>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</si>
  <si>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</si>
  <si>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</si>
  <si>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</si>
  <si>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</si>
  <si>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</si>
  <si>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</si>
  <si>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</si>
  <si>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</si>
  <si>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</si>
  <si>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</si>
  <si>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</si>
  <si>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</si>
  <si>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</si>
  <si>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</si>
  <si>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</si>
  <si>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</si>
  <si>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</si>
  <si>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</si>
  <si>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</si>
  <si>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</si>
  <si>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</si>
  <si>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</si>
  <si>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</si>
  <si>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</si>
  <si>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</si>
  <si>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</si>
  <si>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</si>
  <si>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</si>
  <si>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</si>
  <si>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</si>
  <si>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</si>
  <si>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</si>
  <si>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</si>
  <si>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</si>
  <si>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</si>
  <si>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</si>
  <si>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</si>
  <si>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</si>
  <si>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</si>
  <si>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</si>
  <si>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</si>
  <si>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</si>
  <si>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</si>
  <si>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</si>
  <si>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</si>
  <si>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</si>
  <si>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</si>
  <si>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</si>
  <si>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</si>
  <si>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</si>
  <si>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</si>
  <si>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</si>
  <si>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</si>
  <si>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</si>
  <si>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</si>
  <si>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</si>
  <si>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</si>
  <si>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</si>
  <si>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</si>
  <si>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</si>
  <si>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</si>
  <si>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</si>
  <si>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</si>
  <si>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</si>
  <si>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</si>
  <si>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</si>
  <si>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</si>
  <si>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</si>
  <si>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</si>
  <si>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</si>
  <si>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</si>
  <si>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</si>
  <si>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</si>
  <si>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</si>
  <si>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</si>
  <si>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</si>
  <si>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</si>
  <si>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</si>
  <si>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</si>
  <si>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</si>
  <si>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</si>
  <si>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</si>
  <si>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</si>
  <si>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</si>
  <si>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</si>
  <si>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</si>
  <si>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</si>
  <si>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</si>
  <si>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</si>
  <si>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</si>
  <si>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</si>
  <si>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</si>
  <si>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</si>
  <si>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</si>
  <si>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</si>
  <si>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</si>
  <si>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</si>
  <si>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</si>
  <si>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</si>
  <si>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</si>
  <si>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</si>
  <si>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</si>
  <si>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</si>
  <si>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</si>
  <si>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</si>
  <si>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</si>
  <si>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</si>
  <si>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</si>
  <si>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</si>
  <si>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</si>
  <si>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</si>
  <si>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</si>
  <si>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</si>
  <si>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</si>
  <si>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</si>
  <si>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</si>
  <si>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</si>
  <si>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</si>
  <si>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</si>
  <si>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</si>
  <si>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</si>
  <si>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</si>
  <si>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</si>
  <si>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</si>
  <si>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</si>
  <si>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</si>
  <si>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</si>
  <si>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</si>
  <si>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</si>
  <si>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</si>
  <si>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</si>
  <si>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</si>
  <si>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</si>
  <si>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</si>
  <si>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</si>
  <si>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</si>
  <si>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</si>
  <si>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</si>
  <si>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</si>
  <si>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</si>
  <si>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</si>
  <si>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</si>
  <si>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</si>
  <si>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</si>
  <si>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</si>
  <si>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</si>
  <si>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</si>
  <si>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</si>
  <si>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</si>
  <si>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</si>
  <si>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</si>
  <si>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</si>
  <si>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</si>
  <si>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</si>
  <si>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</si>
  <si>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</si>
  <si>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</si>
  <si>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</si>
  <si>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</si>
  <si>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</si>
  <si>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</si>
  <si>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</si>
  <si>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</si>
  <si>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</si>
  <si>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</si>
  <si>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</si>
  <si>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</si>
  <si>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</si>
  <si>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</si>
  <si>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</si>
  <si>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</si>
  <si>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</si>
  <si>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</si>
  <si>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</si>
  <si>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</si>
  <si>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</si>
  <si>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</si>
  <si>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</si>
  <si>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</si>
  <si>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</si>
  <si>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</si>
  <si>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</si>
  <si>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</si>
  <si>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</si>
  <si>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</si>
  <si>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</si>
  <si>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</si>
  <si>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</si>
  <si>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</si>
  <si>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</si>
  <si>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</si>
  <si>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</si>
  <si>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</si>
  <si>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</si>
  <si>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</si>
  <si>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</si>
  <si>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</si>
  <si>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</si>
  <si>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</si>
  <si>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</si>
  <si>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</si>
  <si>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</si>
  <si>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</si>
  <si>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</si>
  <si>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</si>
  <si>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</si>
  <si>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</si>
  <si>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</si>
  <si>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</si>
  <si>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</si>
  <si>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</si>
  <si>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</si>
  <si>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</si>
  <si>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</si>
  <si>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</si>
  <si>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</si>
  <si>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</si>
  <si>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</si>
  <si>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</si>
  <si>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</si>
  <si>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</si>
  <si>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</si>
  <si>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</si>
  <si>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</si>
  <si>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</si>
  <si>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</si>
  <si>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</si>
  <si>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</si>
  <si>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</si>
  <si>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</si>
  <si>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</si>
  <si>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</si>
  <si>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</si>
  <si>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</si>
  <si>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</si>
  <si>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</si>
  <si>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</si>
  <si>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</si>
  <si>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</si>
  <si>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</si>
  <si>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</si>
  <si>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</si>
  <si>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</si>
  <si>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</si>
  <si>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</si>
  <si>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</si>
  <si>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</si>
  <si>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</si>
  <si>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</si>
  <si>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</si>
  <si>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</si>
  <si>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</si>
  <si>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</si>
  <si>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</si>
  <si>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</si>
  <si>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</si>
  <si>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</si>
  <si>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</si>
  <si>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</si>
  <si>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</si>
  <si>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</si>
  <si>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</si>
  <si>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</si>
  <si>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</si>
  <si>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</si>
  <si>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</si>
  <si>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</si>
  <si>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</si>
  <si>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</si>
  <si>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</si>
  <si>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</si>
  <si>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</si>
  <si>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</si>
  <si>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</si>
  <si>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</si>
  <si>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</si>
  <si>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</si>
  <si>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</si>
  <si>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</si>
  <si>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</si>
  <si>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</si>
  <si>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</si>
  <si>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</si>
  <si>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</si>
  <si>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</si>
  <si>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</si>
  <si>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</si>
  <si>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</si>
  <si>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</si>
  <si>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</si>
  <si>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</si>
  <si>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</si>
  <si>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</si>
  <si>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</si>
  <si>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</si>
  <si>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</si>
  <si>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</si>
  <si>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</si>
  <si>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</si>
  <si>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</si>
  <si>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</si>
  <si>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</si>
  <si>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</si>
  <si>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</si>
  <si>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</si>
  <si>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</si>
  <si>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</si>
  <si>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</si>
  <si>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</si>
  <si>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</si>
  <si>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</si>
  <si>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</si>
  <si>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</si>
  <si>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</si>
  <si>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</si>
  <si>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</si>
  <si>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</si>
  <si>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</si>
  <si>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</si>
  <si>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</si>
  <si>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</si>
  <si>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</si>
  <si>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</si>
  <si>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</si>
  <si>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</si>
  <si>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</si>
  <si>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</si>
  <si>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</si>
  <si>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</si>
  <si>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</si>
  <si>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</si>
  <si>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</si>
  <si>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</si>
  <si>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</si>
  <si>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</si>
  <si>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</si>
  <si>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</si>
  <si>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</si>
  <si>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</si>
  <si>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</si>
  <si>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</si>
  <si>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</si>
  <si>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</si>
  <si>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</si>
  <si>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</si>
  <si>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</si>
  <si>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</si>
  <si>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</si>
  <si>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</si>
  <si>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</si>
  <si>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</si>
  <si>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</si>
  <si>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</si>
  <si>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</si>
  <si>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</si>
  <si>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</si>
  <si>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</si>
  <si>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</si>
  <si>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</si>
  <si>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</si>
  <si>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</si>
  <si>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</si>
  <si>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</si>
  <si>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</si>
  <si>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</si>
  <si>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</si>
  <si>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</si>
  <si>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</si>
  <si>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</si>
  <si>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</si>
  <si>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</si>
  <si>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</si>
  <si>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</si>
  <si>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</si>
  <si>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</si>
  <si>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</si>
  <si>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</si>
  <si>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</si>
  <si>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</si>
  <si>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</si>
  <si>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</si>
  <si>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</si>
  <si>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</si>
  <si>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</si>
  <si>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</si>
  <si>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</si>
  <si>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</si>
  <si>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</si>
  <si>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</si>
  <si>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</si>
  <si>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</si>
  <si>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</si>
  <si>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</si>
  <si>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</si>
  <si>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</si>
  <si>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</si>
  <si>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</si>
  <si>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</si>
  <si>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</si>
  <si>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</si>
  <si>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</si>
  <si>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</si>
  <si>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</si>
  <si>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</si>
  <si>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</si>
  <si>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</si>
  <si>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</si>
  <si>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</si>
  <si>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</si>
  <si>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</si>
  <si>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</si>
  <si>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</si>
  <si>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</si>
  <si>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</si>
  <si>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</si>
  <si>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</si>
  <si>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</si>
  <si>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</si>
  <si>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</si>
  <si>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</si>
  <si>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</si>
  <si>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</si>
  <si>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</si>
  <si>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</si>
  <si>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</si>
  <si>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</si>
  <si>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</si>
  <si>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</si>
  <si>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</si>
  <si>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</si>
  <si>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</si>
  <si>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</si>
  <si>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</si>
  <si>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</si>
  <si>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</si>
  <si>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</si>
  <si>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</si>
  <si>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</si>
  <si>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</si>
  <si>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</si>
  <si>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</si>
  <si>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</si>
  <si>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</si>
  <si>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</si>
  <si>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</si>
  <si>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</si>
  <si>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</si>
  <si>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</si>
  <si>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</si>
  <si>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</si>
  <si>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</si>
  <si>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</si>
  <si>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</si>
  <si>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</si>
  <si>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</si>
  <si>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</si>
  <si>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</si>
  <si>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</si>
  <si>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</si>
  <si>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</si>
  <si>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</si>
  <si>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</si>
  <si>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</si>
  <si>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</si>
  <si>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</si>
  <si>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</si>
  <si>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</si>
  <si>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</si>
  <si>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</si>
  <si>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</si>
  <si>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</si>
  <si>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</si>
  <si>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</si>
  <si>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</si>
  <si>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</si>
  <si>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</si>
  <si>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</si>
  <si>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</si>
  <si>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</si>
  <si>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</si>
  <si>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</si>
  <si>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</si>
  <si>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</si>
  <si>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</si>
  <si>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</si>
  <si>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</si>
  <si>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</si>
  <si>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</si>
  <si>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</si>
  <si>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</si>
  <si>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</si>
  <si>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</si>
  <si>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</si>
  <si>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</si>
  <si>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</si>
  <si>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</si>
  <si>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</si>
  <si>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</si>
  <si>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</si>
  <si>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</si>
  <si>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</si>
  <si>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</si>
  <si>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</si>
  <si>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</si>
  <si>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</si>
  <si>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</si>
  <si>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</si>
  <si>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</si>
  <si>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</si>
  <si>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</si>
  <si>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</si>
  <si>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</si>
  <si>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</si>
  <si>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</si>
  <si>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</si>
  <si>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</si>
  <si>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</si>
  <si>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</si>
  <si>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</si>
  <si>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</si>
  <si>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</si>
  <si>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</si>
  <si>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</si>
  <si>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</si>
  <si>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</si>
  <si>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</si>
  <si>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</si>
  <si>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</si>
  <si>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</si>
  <si>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</si>
  <si>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</si>
  <si>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</si>
  <si>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</si>
  <si>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</si>
  <si>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</si>
  <si>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</si>
  <si>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</si>
  <si>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</si>
  <si>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</si>
  <si>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</si>
  <si>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</si>
  <si>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</si>
  <si>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</si>
  <si>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</si>
  <si>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</si>
  <si>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</si>
  <si>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</si>
  <si>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</si>
  <si>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</si>
  <si>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</si>
  <si>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</si>
  <si>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</si>
  <si>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</si>
  <si>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</si>
  <si>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</si>
  <si>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</si>
  <si>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</si>
  <si>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</si>
  <si>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</si>
  <si>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</si>
  <si>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</si>
  <si>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</si>
  <si>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</si>
  <si>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</si>
  <si>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</si>
  <si>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</si>
  <si>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</si>
  <si>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</si>
  <si>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</si>
  <si>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</si>
  <si>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</si>
  <si>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</si>
  <si>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</si>
  <si>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</si>
  <si>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</si>
  <si>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</si>
  <si>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</si>
  <si>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</si>
  <si>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</si>
  <si>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</si>
  <si>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</si>
  <si>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</si>
  <si>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</si>
  <si>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</si>
  <si>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</si>
  <si>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</si>
  <si>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</si>
  <si>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</si>
  <si>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</si>
  <si>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</si>
  <si>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</si>
  <si>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</si>
  <si>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</si>
  <si>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</si>
  <si>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</si>
  <si>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</si>
  <si>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</si>
  <si>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</si>
  <si>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</si>
  <si>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</si>
  <si>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</si>
  <si>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</si>
  <si>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</si>
  <si>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</si>
  <si>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</si>
  <si>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</si>
  <si>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</si>
  <si>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</si>
  <si>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</si>
  <si>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</si>
  <si>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</si>
  <si>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</si>
  <si>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</si>
  <si>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</si>
  <si>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</si>
  <si>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</si>
  <si>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</si>
  <si>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</si>
  <si>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</si>
  <si>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</si>
  <si>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</si>
  <si>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</si>
  <si>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</si>
  <si>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</si>
  <si>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</si>
  <si>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</si>
  <si>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</si>
  <si>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</si>
  <si>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</si>
  <si>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</si>
  <si>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</si>
  <si>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</si>
  <si>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</si>
  <si>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</si>
  <si>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</si>
  <si>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</si>
  <si>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</si>
  <si>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</si>
  <si>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</si>
  <si>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</si>
  <si>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</si>
  <si>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</si>
  <si>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</si>
  <si>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</si>
  <si>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</si>
  <si>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</si>
  <si>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</si>
  <si>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</si>
  <si>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</si>
  <si>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</si>
  <si>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</si>
  <si>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</si>
  <si>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</si>
  <si>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</si>
  <si>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</si>
  <si>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</si>
  <si>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</si>
  <si>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</si>
  <si>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</si>
  <si>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</si>
  <si>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</si>
  <si>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</si>
  <si>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</si>
  <si>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</si>
  <si>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</si>
  <si>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</si>
  <si>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</si>
  <si>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</si>
  <si>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</si>
  <si>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</si>
  <si>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</si>
  <si>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</si>
  <si>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</si>
  <si>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</si>
  <si>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</si>
  <si>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</si>
  <si>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</si>
  <si>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</si>
  <si>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</si>
  <si>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</si>
  <si>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</si>
  <si>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</si>
  <si>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</si>
  <si>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</si>
  <si>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</si>
  <si>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</si>
  <si>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</si>
  <si>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</si>
  <si>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</si>
  <si>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</si>
  <si>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</si>
  <si>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</si>
  <si>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</si>
  <si>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</si>
  <si>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</si>
  <si>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</si>
  <si>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</si>
  <si>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</si>
  <si>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</si>
  <si>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</si>
  <si>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</si>
  <si>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</si>
  <si>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</si>
  <si>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</si>
  <si>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</si>
  <si>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</si>
  <si>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</si>
  <si>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</si>
  <si>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</si>
  <si>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</si>
  <si>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</si>
  <si>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</si>
  <si>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</si>
  <si>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</si>
  <si>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</si>
  <si>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</si>
  <si>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</si>
  <si>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</si>
  <si>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</si>
  <si>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</si>
  <si>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</si>
  <si>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</si>
  <si>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</si>
  <si>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</si>
  <si>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</si>
  <si>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</si>
  <si>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</si>
  <si>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</si>
  <si>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</si>
  <si>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</si>
  <si>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</si>
  <si>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</si>
  <si>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</si>
  <si>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</si>
  <si>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</si>
  <si>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</si>
  <si>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</si>
  <si>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</si>
  <si>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</si>
  <si>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</si>
  <si>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</si>
  <si>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</si>
  <si>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</si>
  <si>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</si>
  <si>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</si>
  <si>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</si>
  <si>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</si>
  <si>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</si>
  <si>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</si>
  <si>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</si>
  <si>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</si>
  <si>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</si>
  <si>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</si>
  <si>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</si>
  <si>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</si>
  <si>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</si>
  <si>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</si>
  <si>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</si>
  <si>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</si>
  <si>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</si>
  <si>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</si>
  <si>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</si>
  <si>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</si>
  <si>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</si>
  <si>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</si>
  <si>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</si>
  <si>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</si>
  <si>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</si>
  <si>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</si>
  <si>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</si>
  <si>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</si>
  <si>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</si>
  <si>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</si>
  <si>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</si>
  <si>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</si>
  <si>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</si>
  <si>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</si>
  <si>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</si>
  <si>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</si>
  <si>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</si>
  <si>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</si>
  <si>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</si>
  <si>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</si>
  <si>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</si>
  <si>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</si>
  <si>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</si>
  <si>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</si>
  <si>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</si>
  <si>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</si>
  <si>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</si>
  <si>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</si>
  <si>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</si>
  <si>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</si>
  <si>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</si>
  <si>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</si>
  <si>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</si>
  <si>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</si>
  <si>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</si>
  <si>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</si>
  <si>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</si>
  <si>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</si>
  <si>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</si>
  <si>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</si>
  <si>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</si>
  <si>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</si>
  <si>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</si>
  <si>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</si>
  <si>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</si>
  <si>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</si>
  <si>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</si>
  <si>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</si>
  <si>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</si>
  <si>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</si>
  <si>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</si>
  <si>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</si>
  <si>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</si>
  <si>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</si>
  <si>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</si>
  <si>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</si>
  <si>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</si>
  <si>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</si>
  <si>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</si>
  <si>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</si>
  <si>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</si>
  <si>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</si>
  <si>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</si>
  <si>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</si>
  <si>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</si>
  <si>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</si>
  <si>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</si>
  <si>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</si>
  <si>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</si>
  <si>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</si>
  <si>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</si>
  <si>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</si>
  <si>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</si>
  <si>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</si>
  <si>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</si>
  <si>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</si>
  <si>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</si>
  <si>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</si>
  <si>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</si>
  <si>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</si>
  <si>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</si>
  <si>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</si>
  <si>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</si>
  <si>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</si>
  <si>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</si>
  <si>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</si>
  <si>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</si>
  <si>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</si>
  <si>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</si>
  <si>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</si>
  <si>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</si>
  <si>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</si>
  <si>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</si>
  <si>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</si>
  <si>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</si>
  <si>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</si>
  <si>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</si>
  <si>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</si>
  <si>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</si>
  <si>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</si>
  <si>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</si>
  <si>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</si>
  <si>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</si>
  <si>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</si>
  <si>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</si>
  <si>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</si>
  <si>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</si>
  <si>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</si>
  <si>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</si>
  <si>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</si>
  <si>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</si>
  <si>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</si>
  <si>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</si>
  <si>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</si>
  <si>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</si>
  <si>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</si>
  <si>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</si>
  <si>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</si>
  <si>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</si>
  <si>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</si>
  <si>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</si>
  <si>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</si>
  <si>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</si>
  <si>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</si>
  <si>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</si>
  <si>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</si>
  <si>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</si>
  <si>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</si>
  <si>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</si>
  <si>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</si>
  <si>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</si>
  <si>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</si>
  <si>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</si>
  <si>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</si>
  <si>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</si>
  <si>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</si>
  <si>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</si>
  <si>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</si>
  <si>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</si>
  <si>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</si>
  <si>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</si>
  <si>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</si>
  <si>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</si>
  <si>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</si>
  <si>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</si>
  <si>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</si>
  <si>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</si>
  <si>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</si>
  <si>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</si>
  <si>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</si>
  <si>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</si>
  <si>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</si>
  <si>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</si>
  <si>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</si>
  <si>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</si>
  <si>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</si>
  <si>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</si>
  <si>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</si>
  <si>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</si>
  <si>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</si>
  <si>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</si>
  <si>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</si>
  <si>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</si>
  <si>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</si>
  <si>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</si>
  <si>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</si>
  <si>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</si>
  <si>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</si>
  <si>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</si>
  <si>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</si>
  <si>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</si>
  <si>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</si>
  <si>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</si>
  <si>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</si>
  <si>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</si>
  <si>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</si>
  <si>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</si>
  <si>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</si>
  <si>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</si>
  <si>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</si>
  <si>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</si>
  <si>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</si>
  <si>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</si>
  <si>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</si>
  <si>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</si>
  <si>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</si>
  <si>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</si>
  <si>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</si>
  <si>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</si>
  <si>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</si>
  <si>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</si>
  <si>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</si>
  <si>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</si>
  <si>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</si>
  <si>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</si>
  <si>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</si>
  <si>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</si>
  <si>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</si>
  <si>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</si>
  <si>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</si>
  <si>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</si>
  <si>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</si>
  <si>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</si>
  <si>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</si>
  <si>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</si>
  <si>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</si>
  <si>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</si>
  <si>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</si>
  <si>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</si>
  <si>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</si>
  <si>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</si>
  <si>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</si>
  <si>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</si>
  <si>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</si>
  <si>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</si>
  <si>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</si>
  <si>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</si>
  <si>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</si>
  <si>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</si>
  <si>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</si>
  <si>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</si>
  <si>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</si>
  <si>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</si>
  <si>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</si>
  <si>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</si>
  <si>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</si>
  <si>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</si>
  <si>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</si>
  <si>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</si>
  <si>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</si>
  <si>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</si>
  <si>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</si>
  <si>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</si>
  <si>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</si>
  <si>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</si>
  <si>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</si>
  <si>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</si>
  <si>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</si>
  <si>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</si>
  <si>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</si>
  <si>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</si>
  <si>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</si>
  <si>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</si>
  <si>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</si>
  <si>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</si>
  <si>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</si>
  <si>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</si>
  <si>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</si>
  <si>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</si>
  <si>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</si>
  <si>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</si>
  <si>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</si>
  <si>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</si>
  <si>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</si>
  <si>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</si>
  <si>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</si>
  <si>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</si>
  <si>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</si>
  <si>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</si>
  <si>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</si>
  <si>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</si>
  <si>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</si>
  <si>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</si>
  <si>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</si>
  <si>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</si>
  <si>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</si>
  <si>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</si>
  <si>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</si>
  <si>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</si>
  <si>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</si>
  <si>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</si>
  <si>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</si>
  <si>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</si>
  <si>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</si>
  <si>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</si>
  <si>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</si>
  <si>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</si>
  <si>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</si>
  <si>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</si>
  <si>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</si>
  <si>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</si>
  <si>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</si>
  <si>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</si>
  <si>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</si>
  <si>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</si>
  <si>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</si>
  <si>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</si>
  <si>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</si>
  <si>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</si>
  <si>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</si>
  <si>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</si>
  <si>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</si>
  <si>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</si>
  <si>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</si>
  <si>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</si>
  <si>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</si>
  <si>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</si>
  <si>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</si>
  <si>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</si>
  <si>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</si>
  <si>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</si>
  <si>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</si>
  <si>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</si>
  <si>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</si>
  <si>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</si>
  <si>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</si>
  <si>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</si>
  <si>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</si>
  <si>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</si>
  <si>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</si>
  <si>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</si>
  <si>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</si>
  <si>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</si>
  <si>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</si>
  <si>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</si>
  <si>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</si>
  <si>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</si>
  <si>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</si>
  <si>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</si>
  <si>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</si>
  <si>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</si>
  <si>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</si>
  <si>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</si>
  <si>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</si>
  <si>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</si>
  <si>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</si>
  <si>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</si>
  <si>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</si>
  <si>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</si>
  <si>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</si>
  <si>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</si>
  <si>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</si>
  <si>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</si>
  <si>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</si>
  <si>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</si>
  <si>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</si>
  <si>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</si>
  <si>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</si>
  <si>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</si>
  <si>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</si>
  <si>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</si>
  <si>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</si>
  <si>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</si>
  <si>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</si>
  <si>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</si>
  <si>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</si>
  <si>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</si>
  <si>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</si>
  <si>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</si>
  <si>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</si>
  <si>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</si>
  <si>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</si>
  <si>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</si>
  <si>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</si>
  <si>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</si>
  <si>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</si>
  <si>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</si>
  <si>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</si>
  <si>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</si>
  <si>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</si>
  <si>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</si>
  <si>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</si>
  <si>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</si>
  <si>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</si>
  <si>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</si>
  <si>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</si>
  <si>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</si>
  <si>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</si>
  <si>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</si>
  <si>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</si>
  <si>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</si>
  <si>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</si>
  <si>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</si>
  <si>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</si>
  <si>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</si>
  <si>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</si>
  <si>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</si>
  <si>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</si>
  <si>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</si>
  <si>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</si>
  <si>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</si>
  <si>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</si>
  <si>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</si>
  <si>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</si>
  <si>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</si>
  <si>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</si>
  <si>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</si>
  <si>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</si>
  <si>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</si>
  <si>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</si>
  <si>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</si>
  <si>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</si>
  <si>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</si>
  <si>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</si>
  <si>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</si>
  <si>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</si>
  <si>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</si>
  <si>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</si>
  <si>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</si>
  <si>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</si>
  <si>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</si>
  <si>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</si>
  <si>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</si>
  <si>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</si>
  <si>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</si>
  <si>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</si>
  <si>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</si>
  <si>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</si>
  <si>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</si>
  <si>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</si>
  <si>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</si>
  <si>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</si>
  <si>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</si>
  <si>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</si>
  <si>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</si>
  <si>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</si>
  <si>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</si>
  <si>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</si>
  <si>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</si>
  <si>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</si>
  <si>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</si>
  <si>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</si>
  <si>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</si>
  <si>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</si>
  <si>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</si>
  <si>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</si>
  <si>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</si>
  <si>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</si>
  <si>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</si>
  <si>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</si>
  <si>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</si>
  <si>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</si>
  <si>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</si>
  <si>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</si>
  <si>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</si>
  <si>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</si>
  <si>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</si>
  <si>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</si>
  <si>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</si>
  <si>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</si>
  <si>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</si>
  <si>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</si>
  <si>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</si>
  <si>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</si>
  <si>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</si>
  <si>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</si>
  <si>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</si>
  <si>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</si>
  <si>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</si>
  <si>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</si>
  <si>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</si>
  <si>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</si>
  <si>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</si>
  <si>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</si>
  <si>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</si>
  <si>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</si>
  <si>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</si>
  <si>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</si>
  <si>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</si>
  <si>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</si>
  <si>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</si>
  <si>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</si>
  <si>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</si>
  <si>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</si>
  <si>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</si>
  <si>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</si>
  <si>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</si>
  <si>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</si>
  <si>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</si>
  <si>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</si>
  <si>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</si>
  <si>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</si>
  <si>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</si>
  <si>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</si>
  <si>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</si>
  <si>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</si>
  <si>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</si>
  <si>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</si>
  <si>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</si>
  <si>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</si>
  <si>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</si>
  <si>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</si>
  <si>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</si>
  <si>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</si>
  <si>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</si>
  <si>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</si>
  <si>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</si>
  <si>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</si>
  <si>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</si>
  <si>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</si>
  <si>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</si>
  <si>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</si>
  <si>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</si>
  <si>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</si>
  <si>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</si>
  <si>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</si>
  <si>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</si>
  <si>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</si>
  <si>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</si>
  <si>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</si>
  <si>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</si>
  <si>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</si>
  <si>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</si>
  <si>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</si>
  <si>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</si>
  <si>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</si>
  <si>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</si>
  <si>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</si>
  <si>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</si>
  <si>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</si>
  <si>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</si>
  <si>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</si>
  <si>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</si>
  <si>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</si>
  <si>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</si>
  <si>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</si>
  <si>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</si>
  <si>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</si>
  <si>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</si>
  <si>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</si>
  <si>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</si>
  <si>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</si>
  <si>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</si>
  <si>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</si>
  <si>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</si>
  <si>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</si>
  <si>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</si>
  <si>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</si>
  <si>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</si>
  <si>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</si>
  <si>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</si>
  <si>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</si>
  <si>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</si>
  <si>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</si>
  <si>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</si>
  <si>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</si>
  <si>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</si>
  <si>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</si>
  <si>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</si>
  <si>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</si>
  <si>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</si>
  <si>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</si>
  <si>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</si>
  <si>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</si>
  <si>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</si>
  <si>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</si>
  <si>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</si>
  <si>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</si>
  <si>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</si>
  <si>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</si>
  <si>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</si>
  <si>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</si>
  <si>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</si>
  <si>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</si>
  <si>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</si>
  <si>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</si>
  <si>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</si>
  <si>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</si>
  <si>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</si>
  <si>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</si>
  <si>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</si>
  <si>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</si>
  <si>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</si>
  <si>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</si>
  <si>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</si>
  <si>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</si>
  <si>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</si>
  <si>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</si>
  <si>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</si>
  <si>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</si>
  <si>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</si>
  <si>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</si>
  <si>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</si>
  <si>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</si>
  <si>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</si>
  <si>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</si>
  <si>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</si>
  <si>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</si>
  <si>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</si>
  <si>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</si>
  <si>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</si>
  <si>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</si>
  <si>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</si>
  <si>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</si>
  <si>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</si>
  <si>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</si>
  <si>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</si>
  <si>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</si>
  <si>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</si>
  <si>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</si>
  <si>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</si>
  <si>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</si>
  <si>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</si>
  <si>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</si>
  <si>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</si>
  <si>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</si>
  <si>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</si>
  <si>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</si>
  <si>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</si>
  <si>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</si>
  <si>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</si>
  <si>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</si>
  <si>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</si>
  <si>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</si>
  <si>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</si>
  <si>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</si>
  <si>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</si>
  <si>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</si>
  <si>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</si>
  <si>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</si>
  <si>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</si>
  <si>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</si>
  <si>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</si>
  <si>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</si>
  <si>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</si>
  <si>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</si>
  <si>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</si>
  <si>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</si>
  <si>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</si>
  <si>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</si>
  <si>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</si>
  <si>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</si>
  <si>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</si>
  <si>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</si>
  <si>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</si>
  <si>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</si>
  <si>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</si>
  <si>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</si>
  <si>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</si>
  <si>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</si>
  <si>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</si>
  <si>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</si>
  <si>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</si>
  <si>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</si>
  <si>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</si>
  <si>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</si>
  <si>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</si>
  <si>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</si>
  <si>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</si>
  <si>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</si>
  <si>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</si>
  <si>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</si>
  <si>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</si>
  <si>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</si>
  <si>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</si>
  <si>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</si>
  <si>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</si>
  <si>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</si>
  <si>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</si>
  <si>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</si>
  <si>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</si>
  <si>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</si>
  <si>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</si>
  <si>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</si>
  <si>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</si>
  <si>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</si>
  <si>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</si>
  <si>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</si>
  <si>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</si>
  <si>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</si>
  <si>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</si>
  <si>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</si>
  <si>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</si>
  <si>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</si>
  <si>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</si>
  <si>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</si>
  <si>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</si>
  <si>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</si>
  <si>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</si>
  <si>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</si>
  <si>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</si>
  <si>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</si>
  <si>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</si>
  <si>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</si>
  <si>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</si>
  <si>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</si>
  <si>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</si>
  <si>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</si>
  <si>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</si>
  <si>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</si>
  <si>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</si>
  <si>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</si>
  <si>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</si>
  <si>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</si>
  <si>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</si>
  <si>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</si>
  <si>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</si>
  <si>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</si>
  <si>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</si>
  <si>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</si>
  <si>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</si>
  <si>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</si>
  <si>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</si>
  <si>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</si>
  <si>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</si>
  <si>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</si>
  <si>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</si>
  <si>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</si>
  <si>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</si>
  <si>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</si>
  <si>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</si>
  <si>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</si>
  <si>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</si>
  <si>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</si>
  <si>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</si>
  <si>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</si>
  <si>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</si>
  <si>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</si>
  <si>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</si>
  <si>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</si>
  <si>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</si>
  <si>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</si>
  <si>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</si>
  <si>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</si>
  <si>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</si>
  <si>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</si>
  <si>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</si>
  <si>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</si>
  <si>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</si>
  <si>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</si>
  <si>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</si>
  <si>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</si>
  <si>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</si>
  <si>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</si>
  <si>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</si>
  <si>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</si>
  <si>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</si>
  <si>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</si>
  <si>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</si>
  <si>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</si>
  <si>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</si>
  <si>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</si>
  <si>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</si>
  <si>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</si>
  <si>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</si>
  <si>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</si>
  <si>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</si>
  <si>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</si>
  <si>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</si>
  <si>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</si>
  <si>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</si>
  <si>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</si>
  <si>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</si>
  <si>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</si>
  <si>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</si>
  <si>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</si>
  <si>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</si>
  <si>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</si>
  <si>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</si>
  <si>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</si>
  <si>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</si>
  <si>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</si>
  <si>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</si>
  <si>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</si>
  <si>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</si>
  <si>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</si>
  <si>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</si>
  <si>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</si>
  <si>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</si>
  <si>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</si>
  <si>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</si>
  <si>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</si>
  <si>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</si>
  <si>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</si>
  <si>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</si>
  <si>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</si>
  <si>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</si>
  <si>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</si>
  <si>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</si>
  <si>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</si>
  <si>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</si>
  <si>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</si>
  <si>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</si>
  <si>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</si>
  <si>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</si>
  <si>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</si>
  <si>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</si>
  <si>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</si>
  <si>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</si>
  <si>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</si>
  <si>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</si>
  <si>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</si>
  <si>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</si>
  <si>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</si>
  <si>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</si>
  <si>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</si>
  <si>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</si>
  <si>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</si>
  <si>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</si>
  <si>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</si>
  <si>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</si>
  <si>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</si>
  <si>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</si>
  <si>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</si>
  <si>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</si>
  <si>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</si>
  <si>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</si>
  <si>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</si>
  <si>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</si>
  <si>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</si>
  <si>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</si>
  <si>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</si>
  <si>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</si>
  <si>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</si>
  <si>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</si>
  <si>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</si>
  <si>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</si>
  <si>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</si>
  <si>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</si>
  <si>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</si>
  <si>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</si>
  <si>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</si>
  <si>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</si>
  <si>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</si>
  <si>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</si>
  <si>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</si>
  <si>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</si>
  <si>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</si>
  <si>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</si>
  <si>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</si>
  <si>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</si>
  <si>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</si>
  <si>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</si>
  <si>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</si>
  <si>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</si>
  <si>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</si>
  <si>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</si>
  <si>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</si>
  <si>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</si>
  <si>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</si>
  <si>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</si>
  <si>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</si>
  <si>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</si>
  <si>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</si>
  <si>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</si>
  <si>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</si>
  <si>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</si>
  <si>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</si>
  <si>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</si>
  <si>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</si>
  <si>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</si>
  <si>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</si>
  <si>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</si>
  <si>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</si>
  <si>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</si>
  <si>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</si>
  <si>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</si>
  <si>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</si>
  <si>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</si>
  <si>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</si>
  <si>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</si>
  <si>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</si>
  <si>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</si>
  <si>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</si>
  <si>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</si>
  <si>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</si>
  <si>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</si>
  <si>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</si>
  <si>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</si>
  <si>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</si>
  <si>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</si>
  <si>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</si>
  <si>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</si>
  <si>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</si>
  <si>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</si>
  <si>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</si>
  <si>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</si>
  <si>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</si>
  <si>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</si>
  <si>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</si>
  <si>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</si>
  <si>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</si>
  <si>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</si>
  <si>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</si>
  <si>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</si>
  <si>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</si>
  <si>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</si>
  <si>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</si>
  <si>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</si>
  <si>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</si>
  <si>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</si>
  <si>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</si>
  <si>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</si>
  <si>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</si>
  <si>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</si>
  <si>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</si>
  <si>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</si>
  <si>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</si>
  <si>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</si>
  <si>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</si>
  <si>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</si>
  <si>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</si>
  <si>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</si>
  <si>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</si>
  <si>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</si>
  <si>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</si>
  <si>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</si>
  <si>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</si>
  <si>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</si>
  <si>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</si>
  <si>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</si>
  <si>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</si>
  <si>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</si>
  <si>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</si>
  <si>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</si>
  <si>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</si>
  <si>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</si>
  <si>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</si>
  <si>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</si>
  <si>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</si>
  <si>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</si>
  <si>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</si>
  <si>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</si>
  <si>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</si>
  <si>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</si>
  <si>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</si>
  <si>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</si>
  <si>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</si>
  <si>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</si>
  <si>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</si>
  <si>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</si>
  <si>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</si>
  <si>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</si>
  <si>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</si>
  <si>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</si>
  <si>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</si>
  <si>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</si>
  <si>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</si>
  <si>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</si>
  <si>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</si>
  <si>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</si>
  <si>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</si>
  <si>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</si>
  <si>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</si>
  <si>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</si>
  <si>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</si>
  <si>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</si>
  <si>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</si>
  <si>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</si>
  <si>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</si>
  <si>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</si>
  <si>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</si>
  <si>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</si>
  <si>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</si>
  <si>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</si>
  <si>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</si>
  <si>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</si>
  <si>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</si>
  <si>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</si>
  <si>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</si>
  <si>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</si>
  <si>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</si>
  <si>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</si>
  <si>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</si>
  <si>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</si>
  <si>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</si>
  <si>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</si>
  <si>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</si>
  <si>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</si>
  <si>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</si>
  <si>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</si>
  <si>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</si>
  <si>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</si>
  <si>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</si>
  <si>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</si>
  <si>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</si>
  <si>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</si>
  <si>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</si>
  <si>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</si>
  <si>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</si>
  <si>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</si>
  <si>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</si>
  <si>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</si>
  <si>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</si>
  <si>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</si>
  <si>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</si>
  <si>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</si>
  <si>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</si>
  <si>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</si>
  <si>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</si>
  <si>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</si>
  <si>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</si>
  <si>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</si>
  <si>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</si>
  <si>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</si>
  <si>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</si>
  <si>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</si>
  <si>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</si>
  <si>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</si>
  <si>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</si>
  <si>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</si>
  <si>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</si>
  <si>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</si>
  <si>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</si>
  <si>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</si>
  <si>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</si>
  <si>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</si>
  <si>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</si>
  <si>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</si>
  <si>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</si>
  <si>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</si>
  <si>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</si>
  <si>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</si>
  <si>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</si>
  <si>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</si>
  <si>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</si>
  <si>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</si>
  <si>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</si>
  <si>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</si>
  <si>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</si>
  <si>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</si>
  <si>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</si>
  <si>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</si>
  <si>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</si>
  <si>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</si>
  <si>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</si>
  <si>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</si>
  <si>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</si>
  <si>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</si>
  <si>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</si>
  <si>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</si>
  <si>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</si>
  <si>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</si>
  <si>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</si>
  <si>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</si>
  <si>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</si>
  <si>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</si>
  <si>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</si>
  <si>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</si>
  <si>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</si>
  <si>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</si>
  <si>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</si>
  <si>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</si>
  <si>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</si>
  <si>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</si>
  <si>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</si>
  <si>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</si>
  <si>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</si>
  <si>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</si>
  <si>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</si>
  <si>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</si>
  <si>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</si>
  <si>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</si>
  <si>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</si>
  <si>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</si>
  <si>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</si>
  <si>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</si>
  <si>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</si>
  <si>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</si>
  <si>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</si>
  <si>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</si>
  <si>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</si>
  <si>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</si>
  <si>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</si>
  <si>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</si>
  <si>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</si>
  <si>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</si>
  <si>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</si>
  <si>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</si>
  <si>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</si>
  <si>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</si>
  <si>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</si>
  <si>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</si>
  <si>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</si>
  <si>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</si>
  <si>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</si>
  <si>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</si>
  <si>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</si>
  <si>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</si>
  <si>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</si>
  <si>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</si>
  <si>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</si>
  <si>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</si>
  <si>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</si>
  <si>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</si>
  <si>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</si>
  <si>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</si>
  <si>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</si>
  <si>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</si>
  <si>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</si>
  <si>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</si>
  <si>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</si>
  <si>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</si>
  <si>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</si>
  <si>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</si>
  <si>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</si>
  <si>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</si>
  <si>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</si>
  <si>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</si>
  <si>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</si>
  <si>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</si>
  <si>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</si>
  <si>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</si>
  <si>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</si>
  <si>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</si>
  <si>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</si>
  <si>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</si>
  <si>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</si>
  <si>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</si>
  <si>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</si>
  <si>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</si>
  <si>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</si>
  <si>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</si>
  <si>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</si>
  <si>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</si>
  <si>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</si>
  <si>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</si>
  <si>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</si>
  <si>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</si>
  <si>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</si>
  <si>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</si>
  <si>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</si>
  <si>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</si>
  <si>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</si>
  <si>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</si>
  <si>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</si>
  <si>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</si>
  <si>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</si>
  <si>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</si>
  <si>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</si>
  <si>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</si>
  <si>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</si>
  <si>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</si>
  <si>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</si>
  <si>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</si>
  <si>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</si>
  <si>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</si>
  <si>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</si>
  <si>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</si>
  <si>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</si>
  <si>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</si>
  <si>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</si>
  <si>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</si>
  <si>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</si>
  <si>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</si>
  <si>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</si>
  <si>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</si>
  <si>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</si>
  <si>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</si>
  <si>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</si>
  <si>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</si>
  <si>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</si>
  <si>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</si>
  <si>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</si>
  <si>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</si>
  <si>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</si>
  <si>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</si>
  <si>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</si>
  <si>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</si>
  <si>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</si>
  <si>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</si>
  <si>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</si>
  <si>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</si>
  <si>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</si>
  <si>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</si>
  <si>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</si>
  <si>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</si>
  <si>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</si>
  <si>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</si>
  <si>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</si>
  <si>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</si>
  <si>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</si>
  <si>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</si>
  <si>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</si>
  <si>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</si>
  <si>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</si>
  <si>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</si>
  <si>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</si>
  <si>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</si>
  <si>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</si>
  <si>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</si>
  <si>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</si>
  <si>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</si>
  <si>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</si>
  <si>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</si>
  <si>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</si>
  <si>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</si>
  <si>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</si>
  <si>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</si>
  <si>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</si>
  <si>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</si>
  <si>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</si>
  <si>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</si>
  <si>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</si>
  <si>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</si>
  <si>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</si>
  <si>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</si>
  <si>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</si>
  <si>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</si>
  <si>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</si>
  <si>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</si>
  <si>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</si>
  <si>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</si>
  <si>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</si>
  <si>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</si>
  <si>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</si>
  <si>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</si>
  <si>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</si>
  <si>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</si>
  <si>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</si>
  <si>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</si>
  <si>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</si>
  <si>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</si>
  <si>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</si>
  <si>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</si>
  <si>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</si>
  <si>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</si>
  <si>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</si>
  <si>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</si>
  <si>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</si>
  <si>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</si>
  <si>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</si>
  <si>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</si>
  <si>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</si>
  <si>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</si>
  <si>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</si>
  <si>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</si>
  <si>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</si>
  <si>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</si>
  <si>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</si>
  <si>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</si>
  <si>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</si>
  <si>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</si>
  <si>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</si>
  <si>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</si>
  <si>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</si>
  <si>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</si>
  <si>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</si>
  <si>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</si>
  <si>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</si>
  <si>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</si>
  <si>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</si>
  <si>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</si>
  <si>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</si>
  <si>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</si>
  <si>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</si>
  <si>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</si>
  <si>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</si>
  <si>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</si>
  <si>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</si>
  <si>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</si>
  <si>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</si>
  <si>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</si>
  <si>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</si>
  <si>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</si>
  <si>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</si>
  <si>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</si>
  <si>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</si>
  <si>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</si>
  <si>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</si>
  <si>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</si>
  <si>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</si>
  <si>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</si>
  <si>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</si>
  <si>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</si>
  <si>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</si>
  <si>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</si>
  <si>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</si>
  <si>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</si>
  <si>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</si>
  <si>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</si>
  <si>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</si>
  <si>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</si>
  <si>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</si>
  <si>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</si>
  <si>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</si>
  <si>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</si>
  <si>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</si>
  <si>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</si>
  <si>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</si>
  <si>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</si>
  <si>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</si>
  <si>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</si>
  <si>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</si>
  <si>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</si>
  <si>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</si>
  <si>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</si>
  <si>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</si>
  <si>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</si>
  <si>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</si>
  <si>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</si>
  <si>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</si>
  <si>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</si>
  <si>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</si>
  <si>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</si>
  <si>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</si>
  <si>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</si>
  <si>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</si>
  <si>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</si>
  <si>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</si>
  <si>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</si>
  <si>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</si>
  <si>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</si>
  <si>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</si>
  <si>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</si>
  <si>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</si>
  <si>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</si>
  <si>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</si>
  <si>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</si>
  <si>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</si>
  <si>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</si>
  <si>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</si>
  <si>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</si>
  <si>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</si>
  <si>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</si>
  <si>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</si>
  <si>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</si>
  <si>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</si>
  <si>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</si>
  <si>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</si>
  <si>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</si>
  <si>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</si>
  <si>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</si>
  <si>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</si>
  <si>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</si>
  <si>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</si>
  <si>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</si>
  <si>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</si>
  <si>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</si>
  <si>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</si>
  <si>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</si>
  <si>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</si>
  <si>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</si>
  <si>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</si>
  <si>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</si>
  <si>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</si>
  <si>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</si>
  <si>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</si>
  <si>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</si>
  <si>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</si>
  <si>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</si>
  <si>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</si>
  <si>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</si>
  <si>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</si>
  <si>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</si>
  <si>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</si>
  <si>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</si>
  <si>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</si>
  <si>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</si>
  <si>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</si>
  <si>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</si>
  <si>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</si>
  <si>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</si>
  <si>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</si>
  <si>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</si>
  <si>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</si>
  <si>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</si>
  <si>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</si>
  <si>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</si>
  <si>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</si>
  <si>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</si>
  <si>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</si>
  <si>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</si>
  <si>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</si>
  <si>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</si>
  <si>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</si>
  <si>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</si>
  <si>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</si>
  <si>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</si>
  <si>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</si>
  <si>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</si>
  <si>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</si>
  <si>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</si>
  <si>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</si>
  <si>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</si>
  <si>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</si>
  <si>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</si>
  <si>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</si>
  <si>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</si>
  <si>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</si>
  <si>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</si>
  <si>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</si>
  <si>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</si>
  <si>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</si>
  <si>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</si>
  <si>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</si>
  <si>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</si>
  <si>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</si>
  <si>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</si>
  <si>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</si>
  <si>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</si>
  <si>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</si>
  <si>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</si>
  <si>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</si>
  <si>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</si>
  <si>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</si>
  <si>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</si>
  <si>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</si>
  <si>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</si>
  <si>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</si>
  <si>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</si>
  <si>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</si>
  <si>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</si>
  <si>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</si>
  <si>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</si>
  <si>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</si>
  <si>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</si>
  <si>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</si>
  <si>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</si>
  <si>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</si>
  <si>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</si>
  <si>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</si>
  <si>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</si>
  <si>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</si>
  <si>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</si>
  <si>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</si>
  <si>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</si>
  <si>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</si>
  <si>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</si>
  <si>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</si>
  <si>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</si>
  <si>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</si>
  <si>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</si>
  <si>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</si>
  <si>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</si>
  <si>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</si>
  <si>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</si>
  <si>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</si>
  <si>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</si>
  <si>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</si>
  <si>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</si>
  <si>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</si>
  <si>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</si>
  <si>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</si>
  <si>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</si>
  <si>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</si>
  <si>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</si>
  <si>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</si>
  <si>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</si>
  <si>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</si>
  <si>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</si>
  <si>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</si>
  <si>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</si>
  <si>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</si>
  <si>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</si>
  <si>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</si>
  <si>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</si>
  <si>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</si>
  <si>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</si>
  <si>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</si>
  <si>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</si>
  <si>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</si>
  <si>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</si>
  <si>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</si>
  <si>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</si>
  <si>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</si>
  <si>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</si>
  <si>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</si>
  <si>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</si>
  <si>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</si>
  <si>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</si>
  <si>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</si>
  <si>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</si>
  <si>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</si>
  <si>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</si>
  <si>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</si>
  <si>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</si>
  <si>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</si>
  <si>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</si>
  <si>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</si>
  <si>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</si>
  <si>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</si>
  <si>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</si>
  <si>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</si>
  <si>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</si>
  <si>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</si>
  <si>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</si>
  <si>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</si>
  <si>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</si>
  <si>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</si>
  <si>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</si>
  <si>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</si>
  <si>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</si>
  <si>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</si>
  <si>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</si>
  <si>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</si>
  <si>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</si>
  <si>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</si>
  <si>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</si>
  <si>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</si>
  <si>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</si>
  <si>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</si>
  <si>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</si>
  <si>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</si>
  <si>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</si>
  <si>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</si>
  <si>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</si>
  <si>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</si>
  <si>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</si>
  <si>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</si>
  <si>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</si>
  <si>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</si>
  <si>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</si>
  <si>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</si>
  <si>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</si>
  <si>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</si>
  <si>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</si>
  <si>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</si>
  <si>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</si>
  <si>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</si>
  <si>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</si>
  <si>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</si>
  <si>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</si>
  <si>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</si>
  <si>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</si>
  <si>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</si>
  <si>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</si>
  <si>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</si>
  <si>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</si>
  <si>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</si>
  <si>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</si>
  <si>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</si>
  <si>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</si>
  <si>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</si>
  <si>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</si>
  <si>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</si>
  <si>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</si>
  <si>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</si>
  <si>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</si>
  <si>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</si>
  <si>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</si>
  <si>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</si>
  <si>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</si>
  <si>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</si>
  <si>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</si>
  <si>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</si>
  <si>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</si>
  <si>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</si>
  <si>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</si>
  <si>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</si>
  <si>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</si>
  <si>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</si>
  <si>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</si>
  <si>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</si>
  <si>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</si>
  <si>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</si>
  <si>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</si>
  <si>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</si>
  <si>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</si>
  <si>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</si>
  <si>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</si>
  <si>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</si>
  <si>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</si>
  <si>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</si>
  <si>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</si>
  <si>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</si>
  <si>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</si>
  <si>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</si>
  <si>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</si>
  <si>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</si>
  <si>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</si>
  <si>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</si>
  <si>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</si>
  <si>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</si>
  <si>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</si>
  <si>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</si>
  <si>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</si>
  <si>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</si>
  <si>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</si>
  <si>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</si>
  <si>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</si>
  <si>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</si>
  <si>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</si>
  <si>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</si>
  <si>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</si>
  <si>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</si>
  <si>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</si>
  <si>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</si>
  <si>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</si>
  <si>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</si>
  <si>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</si>
  <si>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</si>
  <si>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</si>
  <si>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</si>
  <si>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</si>
  <si>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</si>
  <si>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</si>
  <si>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</si>
  <si>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</si>
  <si>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</si>
  <si>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</si>
  <si>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</si>
  <si>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</si>
  <si>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</si>
  <si>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</si>
  <si>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</si>
  <si>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</si>
  <si>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</si>
  <si>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</si>
  <si>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</si>
  <si>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</si>
  <si>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</si>
  <si>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</si>
  <si>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</si>
  <si>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</si>
  <si>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</si>
  <si>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</si>
  <si>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</si>
  <si>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</si>
  <si>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</si>
  <si>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</si>
  <si>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</si>
  <si>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</si>
  <si>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</si>
  <si>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</si>
  <si>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</si>
  <si>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</si>
  <si>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</si>
  <si>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</si>
  <si>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</si>
  <si>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</si>
  <si>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</si>
  <si>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</si>
  <si>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</si>
  <si>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</si>
  <si>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</si>
  <si>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</si>
  <si>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</si>
  <si>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</si>
  <si>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</si>
  <si>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</si>
  <si>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</si>
  <si>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</si>
  <si>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</si>
  <si>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</si>
  <si>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</si>
  <si>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</si>
  <si>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</si>
  <si>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</si>
  <si>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</si>
  <si>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</si>
  <si>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</si>
  <si>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</si>
  <si>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</si>
  <si>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</si>
  <si>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</si>
  <si>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</si>
  <si>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</si>
  <si>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</si>
  <si>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</si>
  <si>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</si>
  <si>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</si>
  <si>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</si>
  <si>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</si>
  <si>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</si>
  <si>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</si>
  <si>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</si>
  <si>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</si>
  <si>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</si>
  <si>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</si>
  <si>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</si>
  <si>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</si>
  <si>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</si>
  <si>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</si>
  <si>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</si>
  <si>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</si>
  <si>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</si>
  <si>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</si>
  <si>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</si>
  <si>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</si>
  <si>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</si>
  <si>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</si>
  <si>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</si>
  <si>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</si>
  <si>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</si>
  <si>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</si>
  <si>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</si>
  <si>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</si>
  <si>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</si>
  <si>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</si>
  <si>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</si>
  <si>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</si>
  <si>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</si>
  <si>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</si>
  <si>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</si>
  <si>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</si>
  <si>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</si>
  <si>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</si>
  <si>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</si>
  <si>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</si>
  <si>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</si>
  <si>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</si>
  <si>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</si>
  <si>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</si>
  <si>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</si>
  <si>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</si>
  <si>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</si>
  <si>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</si>
  <si>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</si>
  <si>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</si>
  <si>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</si>
  <si>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</si>
  <si>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</si>
  <si>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</si>
  <si>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</si>
  <si>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</si>
  <si>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</si>
  <si>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</si>
  <si>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</si>
  <si>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</si>
  <si>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</si>
  <si>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</si>
  <si>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</si>
  <si>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</si>
  <si>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</si>
  <si>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</si>
  <si>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</si>
  <si>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</si>
  <si>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</si>
  <si>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</si>
  <si>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</si>
  <si>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</si>
  <si>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</si>
  <si>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</si>
  <si>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</si>
  <si>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</si>
  <si>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</si>
  <si>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</si>
  <si>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</si>
  <si>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</si>
  <si>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</si>
  <si>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</si>
  <si>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</si>
  <si>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</si>
  <si>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</si>
  <si>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</si>
  <si>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</si>
  <si>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</si>
  <si>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</si>
  <si>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</si>
  <si>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</si>
  <si>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</si>
  <si>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</si>
  <si>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</si>
  <si>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</si>
  <si>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</si>
  <si>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</si>
  <si>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</si>
  <si>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</si>
  <si>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</si>
  <si>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</si>
  <si>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</si>
  <si>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</si>
  <si>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</si>
  <si>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</si>
  <si>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</si>
  <si>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</si>
  <si>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</si>
  <si>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</si>
  <si>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</si>
  <si>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</si>
  <si>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</si>
  <si>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</si>
  <si>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</si>
  <si>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</si>
  <si>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</si>
  <si>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</si>
  <si>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</si>
  <si>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</si>
  <si>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</si>
  <si>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</si>
  <si>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</si>
  <si>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</si>
  <si>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</si>
  <si>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</si>
  <si>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</si>
  <si>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</si>
  <si>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</si>
  <si>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</si>
  <si>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</si>
  <si>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</si>
  <si>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</si>
  <si>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</si>
  <si>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</si>
  <si>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</si>
  <si>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</si>
  <si>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</si>
  <si>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</si>
  <si>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</si>
  <si>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</si>
  <si>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</si>
  <si>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</si>
  <si>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</si>
  <si>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</si>
  <si>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</si>
  <si>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</si>
  <si>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</si>
  <si>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</si>
  <si>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</si>
  <si>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</si>
  <si>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</si>
  <si>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</si>
  <si>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</si>
  <si>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</si>
  <si>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</si>
  <si>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</si>
  <si>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</si>
  <si>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</si>
  <si>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</si>
  <si>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</si>
  <si>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</si>
  <si>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</si>
  <si>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</si>
  <si>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</si>
  <si>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</si>
  <si>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</si>
  <si>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</si>
  <si>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</si>
  <si>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</si>
  <si>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</si>
  <si>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</si>
  <si>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</si>
  <si>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</si>
  <si>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</si>
  <si>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</si>
  <si>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</si>
  <si>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</si>
  <si>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</si>
  <si>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</si>
  <si>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</si>
  <si>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</si>
  <si>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</si>
  <si>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</si>
  <si>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</si>
  <si>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</si>
  <si>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</si>
  <si>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</si>
  <si>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</si>
  <si>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</si>
  <si>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</si>
  <si>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</si>
  <si>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</si>
  <si>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</si>
  <si>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</si>
  <si>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</si>
  <si>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</si>
  <si>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</si>
  <si>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</si>
  <si>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</si>
  <si>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</si>
  <si>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</si>
  <si>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</si>
  <si>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</si>
  <si>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</si>
  <si>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</si>
  <si>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</si>
  <si>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</si>
  <si>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</si>
  <si>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</si>
  <si>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</si>
  <si>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</si>
  <si>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</si>
  <si>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</si>
  <si>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</si>
  <si>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</si>
  <si>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</si>
  <si>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</si>
  <si>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</si>
  <si>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</si>
  <si>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</si>
  <si>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</si>
  <si>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</si>
  <si>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</si>
  <si>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</si>
  <si>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</si>
  <si>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</si>
  <si>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</si>
  <si>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</si>
  <si>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</si>
  <si>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</si>
  <si>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</si>
  <si>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</si>
  <si>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</si>
  <si>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</si>
  <si>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</si>
  <si>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</si>
  <si>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</si>
  <si>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</si>
  <si>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</si>
  <si>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</si>
  <si>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</si>
  <si>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</si>
  <si>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</si>
  <si>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</si>
  <si>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</si>
  <si>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</si>
  <si>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</si>
  <si>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</si>
  <si>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</si>
  <si>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</si>
  <si>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</si>
  <si>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</si>
  <si>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</si>
  <si>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</si>
  <si>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</si>
  <si>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</si>
  <si>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</si>
  <si>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</si>
  <si>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</si>
  <si>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</si>
  <si>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</si>
  <si>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</si>
  <si>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</si>
  <si>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</si>
  <si>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</si>
  <si>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</si>
  <si>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</si>
  <si>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</si>
  <si>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</si>
  <si>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</si>
  <si>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</si>
  <si>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</si>
  <si>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</si>
  <si>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</si>
  <si>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</si>
  <si>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</si>
  <si>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</si>
  <si>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</si>
  <si>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</si>
  <si>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</si>
  <si>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</si>
  <si>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</si>
  <si>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</si>
  <si>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</si>
  <si>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</si>
  <si>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</si>
  <si>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</si>
  <si>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</si>
  <si>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</si>
  <si>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</si>
  <si>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</si>
  <si>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</si>
  <si>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</si>
  <si>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</si>
  <si>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</si>
  <si>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</si>
  <si>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</si>
  <si>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</si>
  <si>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</si>
  <si>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</si>
  <si>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</si>
  <si>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</si>
  <si>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</si>
  <si>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</si>
  <si>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</si>
  <si>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</si>
  <si>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</si>
  <si>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</si>
  <si>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</si>
  <si>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</si>
  <si>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</si>
  <si>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</si>
  <si>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</si>
  <si>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</si>
  <si>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</si>
  <si>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</si>
  <si>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</si>
  <si>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</si>
  <si>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</si>
  <si>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</si>
  <si>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</si>
  <si>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</si>
  <si>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</si>
  <si>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</si>
  <si>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</si>
  <si>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</si>
  <si>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</si>
  <si>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</si>
  <si>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</si>
  <si>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</si>
  <si>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</si>
  <si>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</si>
  <si>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</si>
  <si>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</si>
  <si>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</si>
  <si>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</si>
  <si>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</si>
  <si>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</si>
  <si>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</si>
  <si>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</si>
  <si>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</si>
  <si>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</si>
  <si>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</si>
  <si>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</si>
  <si>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</si>
  <si>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</si>
  <si>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</si>
  <si>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</si>
  <si>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</si>
  <si>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</si>
  <si>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</si>
  <si>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</si>
  <si>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</si>
  <si>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</si>
  <si>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</si>
  <si>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</si>
  <si>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</si>
  <si>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</si>
  <si>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</si>
  <si>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</si>
  <si>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</si>
  <si>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</si>
  <si>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</si>
  <si>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</si>
  <si>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</si>
  <si>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</si>
  <si>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</si>
  <si>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</si>
  <si>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</si>
  <si>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</si>
  <si>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</si>
  <si>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</si>
  <si>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</si>
  <si>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</si>
  <si>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</si>
  <si>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</si>
  <si>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</si>
  <si>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</si>
  <si>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</si>
  <si>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</si>
  <si>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</si>
  <si>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</si>
  <si>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</si>
  <si>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</si>
  <si>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</si>
  <si>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</si>
  <si>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</si>
  <si>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</si>
  <si>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</si>
  <si>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</si>
  <si>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</si>
  <si>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</si>
  <si>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</si>
  <si>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</si>
  <si>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</si>
  <si>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</si>
  <si>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</si>
  <si>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</si>
  <si>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</si>
  <si>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</si>
  <si>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</si>
  <si>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</si>
  <si>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</si>
  <si>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</si>
  <si>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</si>
  <si>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</si>
  <si>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</si>
  <si>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</si>
  <si>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</si>
  <si>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</si>
  <si>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</si>
  <si>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</si>
  <si>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</si>
  <si>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</si>
  <si>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</si>
  <si>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</si>
  <si>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</si>
  <si>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</si>
  <si>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</si>
  <si>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</si>
  <si>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</si>
  <si>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</si>
  <si>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</si>
  <si>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</si>
  <si>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</si>
  <si>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</si>
  <si>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</si>
  <si>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</si>
  <si>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</si>
  <si>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</si>
  <si>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</si>
  <si>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</si>
  <si>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</si>
  <si>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</si>
  <si>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</si>
  <si>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</si>
  <si>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</si>
  <si>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</si>
  <si>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</si>
  <si>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</si>
  <si>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</si>
  <si>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</si>
  <si>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</si>
  <si>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</si>
  <si>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</si>
  <si>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</si>
  <si>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</si>
  <si>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</si>
  <si>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</si>
  <si>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</si>
  <si>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</si>
  <si>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</si>
  <si>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</si>
  <si>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</si>
  <si>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</si>
  <si>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</si>
  <si>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</si>
  <si>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</si>
  <si>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</si>
  <si>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</si>
  <si>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</si>
  <si>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</si>
  <si>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</si>
  <si>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</si>
  <si>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</si>
  <si>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</si>
  <si>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</si>
  <si>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</si>
  <si>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</si>
  <si>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</si>
  <si>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</si>
  <si>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</si>
  <si>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</si>
  <si>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</si>
  <si>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</si>
  <si>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</si>
  <si>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</si>
  <si>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</si>
  <si>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</si>
  <si>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</si>
  <si>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</si>
  <si>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</si>
  <si>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</si>
  <si>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</si>
  <si>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</si>
  <si>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</si>
  <si>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</si>
  <si>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</si>
  <si>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</si>
  <si>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</si>
  <si>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</si>
  <si>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</si>
  <si>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</si>
  <si>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</si>
  <si>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</si>
  <si>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</si>
  <si>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</si>
  <si>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</si>
  <si>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</si>
  <si>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</si>
  <si>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</si>
  <si>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</si>
  <si>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</si>
  <si>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</si>
  <si>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</si>
  <si>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</si>
  <si>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</si>
  <si>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</si>
  <si>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</si>
  <si>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</si>
  <si>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</si>
  <si>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</si>
  <si>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</si>
  <si>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</si>
  <si>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</si>
  <si>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</si>
  <si>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</si>
  <si>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</si>
  <si>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</si>
  <si>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</si>
  <si>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</si>
  <si>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</si>
  <si>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</si>
  <si>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</si>
  <si>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</si>
  <si>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</si>
  <si>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</si>
  <si>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</si>
  <si>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</si>
  <si>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</si>
  <si>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</si>
  <si>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</si>
  <si>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</si>
  <si>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</si>
  <si>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</si>
  <si>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</si>
  <si>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</si>
  <si>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</si>
  <si>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</si>
  <si>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</si>
  <si>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</si>
  <si>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</si>
  <si>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</si>
  <si>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</si>
  <si>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</si>
  <si>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</si>
  <si>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</si>
  <si>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</si>
  <si>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</si>
  <si>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</si>
  <si>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</si>
  <si>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</si>
  <si>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</si>
  <si>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</si>
  <si>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</si>
  <si>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</si>
  <si>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</si>
  <si>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</si>
  <si>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</si>
  <si>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</si>
  <si>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</si>
  <si>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</si>
  <si>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</si>
  <si>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</si>
  <si>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</si>
  <si>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</si>
  <si>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</si>
  <si>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</si>
  <si>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</si>
  <si>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</si>
  <si>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</si>
  <si>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</si>
  <si>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</si>
  <si>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</si>
  <si>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</si>
  <si>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</si>
  <si>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</si>
  <si>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</si>
  <si>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</si>
  <si>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</si>
  <si>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</si>
  <si>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</si>
  <si>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</si>
  <si>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</si>
  <si>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</si>
  <si>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</si>
  <si>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</si>
  <si>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</si>
  <si>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</si>
  <si>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</si>
  <si>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</si>
  <si>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</si>
  <si>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</si>
  <si>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</si>
  <si>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</si>
  <si>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</si>
  <si>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</si>
  <si>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</si>
  <si>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</si>
  <si>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</si>
  <si>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</si>
  <si>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</si>
  <si>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</si>
  <si>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</si>
  <si>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</si>
  <si>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</si>
  <si>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</si>
  <si>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</si>
  <si>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</si>
  <si>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</si>
  <si>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</si>
  <si>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</si>
  <si>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</si>
  <si>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</si>
  <si>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</si>
  <si>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</si>
  <si>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</si>
  <si>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</si>
  <si>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</si>
  <si>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</si>
  <si>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</si>
  <si>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</si>
  <si>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</si>
  <si>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</si>
  <si>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</si>
  <si>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</si>
  <si>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</si>
  <si>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</si>
  <si>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</si>
  <si>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</si>
  <si>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</si>
  <si>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</si>
  <si>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</si>
  <si>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</si>
  <si>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</si>
  <si>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</si>
  <si>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</si>
  <si>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</si>
  <si>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</si>
  <si>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</si>
  <si>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</si>
  <si>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</si>
  <si>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</si>
  <si>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</si>
  <si>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</si>
  <si>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</si>
  <si>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</si>
  <si>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</si>
  <si>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</si>
  <si>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</si>
  <si>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</si>
  <si>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</si>
  <si>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</si>
  <si>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</si>
  <si>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</si>
  <si>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</si>
  <si>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</si>
  <si>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</si>
  <si>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</si>
  <si>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</si>
  <si>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</si>
  <si>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</si>
  <si>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</si>
  <si>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</si>
  <si>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</si>
  <si>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</si>
  <si>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</si>
  <si>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</si>
  <si>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</si>
  <si>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</si>
  <si>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</si>
  <si>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</si>
  <si>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</si>
  <si>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</si>
  <si>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</si>
  <si>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</si>
  <si>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</si>
  <si>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</si>
  <si>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</si>
  <si>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</si>
  <si>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</si>
  <si>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</si>
  <si>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</si>
  <si>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</si>
  <si>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</si>
  <si>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</si>
  <si>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</si>
  <si>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</si>
  <si>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</si>
  <si>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</si>
  <si>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</si>
  <si>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</si>
  <si>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</si>
  <si>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</si>
  <si>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</si>
  <si>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</si>
  <si>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</si>
  <si>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</si>
  <si>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</si>
  <si>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</si>
  <si>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</si>
  <si>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</si>
  <si>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</si>
  <si>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</si>
  <si>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</si>
  <si>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</si>
  <si>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</si>
  <si>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</si>
  <si>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</si>
  <si>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</si>
  <si>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</si>
  <si>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</si>
  <si>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</si>
  <si>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</si>
  <si>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</si>
  <si>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</si>
  <si>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</si>
  <si>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</si>
  <si>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</si>
  <si>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</si>
  <si>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</si>
  <si>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</si>
  <si>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</si>
  <si>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</si>
  <si>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</si>
  <si>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</si>
  <si>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</si>
  <si>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</si>
  <si>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</si>
  <si>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</si>
  <si>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</si>
  <si>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</si>
  <si>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</si>
  <si>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</si>
  <si>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</si>
  <si>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</si>
  <si>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</si>
  <si>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</si>
  <si>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</si>
  <si>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</si>
  <si>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</si>
  <si>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</si>
  <si>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</si>
  <si>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</si>
  <si>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</si>
  <si>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</si>
  <si>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</si>
  <si>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</si>
  <si>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</si>
  <si>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</si>
  <si>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</si>
  <si>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</si>
  <si>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</si>
  <si>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</si>
  <si>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</si>
  <si>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</si>
  <si>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</si>
  <si>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</si>
  <si>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</si>
  <si>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</si>
  <si>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</si>
  <si>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</si>
  <si>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</si>
  <si>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</si>
  <si>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</si>
  <si>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</si>
  <si>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</si>
  <si>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</si>
  <si>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</si>
  <si>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</si>
  <si>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</si>
  <si>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</si>
  <si>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</si>
  <si>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</si>
  <si>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</si>
  <si>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</si>
  <si>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</si>
  <si>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</si>
  <si>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</si>
  <si>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</si>
  <si>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</si>
  <si>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</si>
  <si>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</si>
  <si>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</si>
  <si>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</si>
  <si>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</si>
  <si>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</si>
  <si>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</si>
  <si>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</si>
  <si>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</si>
  <si>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</si>
  <si>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</si>
  <si>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</si>
  <si>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</si>
  <si>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</si>
  <si>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</si>
  <si>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</si>
  <si>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</si>
  <si>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</si>
  <si>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</si>
  <si>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</si>
  <si>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</si>
  <si>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</si>
  <si>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</si>
  <si>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</si>
  <si>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</si>
  <si>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</si>
  <si>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</si>
  <si>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</si>
  <si>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</si>
  <si>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</si>
  <si>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</si>
  <si>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</si>
  <si>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</si>
  <si>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</si>
  <si>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</si>
  <si>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</si>
  <si>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</si>
  <si>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</si>
  <si>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</si>
  <si>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</si>
  <si>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</si>
  <si>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</si>
  <si>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</si>
  <si>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</si>
  <si>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</si>
  <si>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</si>
  <si>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</si>
  <si>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</si>
  <si>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</si>
  <si>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</si>
  <si>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</si>
  <si>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</si>
  <si>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</si>
  <si>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</si>
  <si>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</si>
  <si>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</si>
  <si>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</si>
  <si>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</si>
  <si>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</si>
  <si>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</si>
  <si>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</si>
  <si>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</si>
  <si>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</si>
  <si>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</si>
  <si>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</si>
  <si>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</si>
  <si>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</si>
  <si>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</si>
  <si>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</si>
  <si>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</si>
  <si>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</si>
  <si>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</si>
  <si>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</si>
  <si>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</si>
  <si>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</si>
  <si>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</si>
  <si>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</si>
  <si>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</si>
  <si>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</si>
  <si>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</si>
  <si>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</si>
  <si>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</si>
  <si>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</si>
  <si>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</si>
  <si>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</si>
  <si>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</si>
  <si>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</si>
  <si>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</si>
  <si>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</si>
  <si>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</si>
  <si>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</si>
  <si>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</si>
  <si>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</si>
  <si>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</si>
  <si>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</si>
  <si>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</si>
  <si>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</si>
  <si>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</si>
  <si>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</si>
  <si>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</si>
  <si>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</si>
  <si>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</si>
  <si>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</si>
  <si>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</si>
  <si>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</si>
  <si>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</si>
  <si>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</si>
  <si>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</si>
  <si>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</si>
  <si>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</si>
  <si>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</si>
  <si>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</si>
  <si>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</si>
  <si>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</si>
  <si>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</si>
  <si>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</si>
  <si>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</si>
  <si>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</si>
  <si>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</si>
  <si>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</si>
  <si>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</si>
  <si>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</si>
  <si>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</si>
  <si>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</si>
  <si>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</si>
  <si>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</si>
  <si>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</si>
  <si>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</si>
  <si>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</si>
  <si>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</si>
  <si>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</si>
  <si>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</si>
  <si>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</si>
  <si>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</si>
  <si>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</si>
  <si>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</si>
  <si>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</si>
  <si>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</si>
  <si>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</si>
  <si>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</si>
  <si>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</si>
  <si>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</si>
  <si>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</si>
  <si>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</si>
  <si>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</si>
  <si>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</si>
  <si>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</si>
  <si>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</si>
  <si>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</si>
  <si>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</si>
  <si>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</si>
  <si>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</si>
  <si>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</si>
  <si>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</si>
  <si>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</si>
  <si>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</si>
  <si>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</si>
  <si>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</si>
  <si>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</si>
  <si>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</si>
  <si>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</si>
  <si>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</si>
  <si>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</si>
  <si>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</si>
  <si>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</si>
  <si>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</si>
  <si>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</si>
  <si>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</si>
  <si>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</si>
  <si>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</si>
  <si>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</si>
  <si>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</si>
  <si>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</si>
  <si>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</si>
  <si>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</si>
  <si>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</si>
  <si>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</si>
  <si>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</si>
  <si>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</si>
  <si>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</si>
  <si>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</si>
  <si>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</si>
  <si>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</si>
  <si>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</si>
  <si>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</si>
  <si>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</si>
  <si>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</si>
  <si>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</si>
  <si>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</si>
  <si>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</si>
  <si>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</si>
  <si>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</si>
  <si>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</si>
  <si>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</si>
  <si>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</si>
  <si>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</si>
  <si>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</si>
  <si>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</si>
  <si>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</si>
  <si>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</si>
  <si>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</si>
  <si>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</si>
  <si>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</si>
  <si>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</si>
  <si>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</si>
  <si>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</si>
  <si>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</si>
  <si>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</si>
  <si>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</si>
  <si>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</si>
  <si>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</si>
  <si>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</si>
  <si>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</si>
  <si>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</si>
  <si>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</si>
  <si>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</si>
  <si>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</si>
  <si>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</si>
  <si>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</si>
  <si>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</si>
  <si>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</si>
  <si>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</si>
  <si>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</si>
  <si>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</si>
  <si>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</si>
  <si>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</si>
  <si>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</si>
  <si>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</si>
  <si>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</si>
  <si>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</si>
  <si>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</si>
  <si>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</si>
  <si>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</si>
  <si>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</si>
  <si>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</si>
  <si>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</si>
  <si>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</si>
  <si>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</si>
  <si>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</si>
  <si>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</si>
  <si>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</si>
  <si>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</si>
  <si>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</si>
  <si>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</si>
  <si>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</si>
  <si>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</si>
  <si>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</si>
  <si>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</si>
  <si>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</si>
  <si>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</si>
  <si>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</si>
  <si>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</si>
  <si>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</si>
  <si>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</si>
  <si>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</si>
  <si>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</si>
  <si>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</si>
  <si>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</si>
  <si>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</si>
  <si>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</si>
  <si>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</si>
  <si>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</si>
  <si>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</si>
  <si>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</si>
  <si>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</si>
  <si>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</si>
  <si>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</si>
  <si>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</si>
  <si>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</si>
  <si>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</si>
  <si>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</si>
  <si>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</si>
  <si>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</si>
  <si>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</si>
  <si>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</si>
  <si>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</si>
  <si>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</si>
  <si>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</si>
  <si>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</si>
  <si>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</si>
  <si>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</si>
  <si>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</si>
  <si>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</si>
  <si>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</si>
  <si>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</si>
  <si>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</si>
  <si>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</si>
  <si>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</si>
  <si>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</si>
  <si>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</si>
  <si>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</si>
  <si>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</si>
  <si>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</si>
  <si>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</si>
  <si>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</si>
  <si>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</si>
  <si>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</si>
  <si>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</si>
  <si>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</si>
  <si>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</si>
  <si>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</si>
  <si>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</si>
  <si>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</si>
  <si>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</si>
  <si>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</si>
  <si>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</si>
  <si>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</si>
  <si>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</si>
  <si>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</si>
  <si>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</si>
  <si>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</si>
  <si>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</si>
  <si>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</si>
  <si>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</si>
  <si>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</si>
  <si>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</si>
  <si>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</si>
  <si>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</si>
  <si>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</si>
  <si>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</si>
  <si>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</si>
  <si>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</si>
  <si>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</si>
  <si>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</si>
  <si>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</si>
  <si>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</si>
  <si>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</si>
  <si>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</si>
  <si>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</si>
  <si>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</si>
  <si>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</si>
  <si>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</si>
  <si>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</si>
  <si>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</si>
  <si>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</si>
  <si>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</si>
  <si>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</si>
  <si>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</si>
  <si>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</si>
  <si>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</si>
  <si>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</si>
  <si>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</si>
  <si>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</si>
  <si>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</si>
  <si>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</si>
  <si>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</si>
  <si>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</si>
  <si>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</si>
  <si>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</si>
  <si>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</si>
  <si>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</si>
  <si>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</si>
  <si>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</si>
  <si>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</si>
  <si>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</si>
  <si>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</si>
  <si>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</si>
  <si>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</si>
  <si>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</si>
  <si>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</si>
  <si>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</si>
  <si>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</si>
  <si>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</si>
  <si>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</si>
  <si>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</si>
  <si>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</si>
  <si>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</si>
  <si>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</si>
  <si>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</si>
  <si>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</si>
  <si>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</si>
  <si>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</si>
  <si>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</si>
  <si>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</si>
  <si>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</si>
  <si>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</si>
  <si>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</si>
  <si>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</si>
  <si>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</si>
  <si>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</si>
  <si>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</si>
  <si>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</si>
  <si>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</si>
  <si>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</si>
  <si>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</si>
  <si>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</si>
  <si>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</si>
  <si>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</si>
  <si>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</si>
  <si>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</si>
  <si>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</si>
  <si>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</si>
  <si>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</si>
  <si>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</si>
  <si>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</si>
  <si>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</si>
  <si>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</si>
  <si>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</si>
  <si>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</si>
  <si>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</si>
  <si>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</si>
  <si>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</si>
  <si>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</si>
  <si>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</si>
  <si>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</si>
  <si>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</si>
  <si>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</si>
  <si>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</si>
  <si>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</si>
  <si>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</si>
  <si>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</si>
  <si>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</si>
  <si>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</si>
  <si>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</si>
  <si>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</si>
  <si>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</si>
  <si>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</si>
  <si>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</si>
  <si>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</si>
  <si>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</si>
  <si>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</si>
  <si>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</si>
  <si>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</si>
  <si>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</si>
  <si>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</si>
  <si>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</si>
  <si>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</si>
  <si>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</si>
  <si>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</si>
  <si>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</si>
  <si>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</si>
  <si>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</si>
  <si>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</si>
  <si>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</si>
  <si>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</si>
  <si>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</si>
  <si>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</si>
  <si>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</si>
  <si>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</si>
  <si>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</si>
  <si>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</si>
  <si>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</si>
  <si>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</si>
  <si>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</si>
  <si>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</si>
  <si>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</si>
  <si>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</si>
  <si>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</si>
  <si>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</si>
  <si>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</si>
  <si>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</si>
  <si>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</si>
  <si>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</si>
  <si>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</si>
  <si>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</si>
  <si>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</si>
  <si>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</si>
  <si>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</si>
  <si>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</si>
  <si>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</si>
  <si>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</si>
  <si>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</si>
  <si>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</si>
  <si>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</si>
  <si>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</si>
  <si>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</si>
  <si>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</si>
  <si>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</si>
  <si>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</si>
  <si>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</si>
  <si>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</si>
  <si>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</si>
  <si>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</si>
  <si>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</si>
  <si>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</si>
  <si>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</si>
  <si>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</si>
  <si>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</si>
  <si>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</si>
  <si>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</si>
  <si>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</si>
  <si>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</si>
  <si>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</si>
  <si>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</si>
  <si>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</si>
  <si>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</si>
  <si>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</si>
  <si>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</si>
  <si>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</si>
  <si>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</si>
  <si>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</si>
  <si>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</si>
  <si>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</si>
  <si>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</si>
  <si>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</si>
  <si>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</si>
  <si>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</si>
  <si>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</si>
  <si>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</si>
  <si>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</si>
  <si>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</si>
  <si>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</si>
  <si>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</si>
  <si>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</si>
  <si>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</si>
  <si>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</si>
  <si>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</si>
  <si>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</si>
  <si>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</si>
  <si>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</si>
  <si>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</si>
  <si>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</si>
  <si>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</si>
  <si>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</si>
  <si>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</si>
  <si>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</si>
  <si>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</si>
  <si>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</si>
  <si>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</si>
  <si>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</si>
  <si>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</si>
  <si>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</si>
  <si>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</si>
  <si>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</si>
  <si>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</si>
  <si>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</si>
  <si>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</si>
  <si>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</si>
  <si>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</si>
  <si>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</si>
  <si>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</si>
  <si>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</si>
  <si>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</si>
  <si>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</si>
  <si>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</si>
  <si>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</si>
  <si>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</si>
  <si>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</si>
  <si>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</si>
  <si>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</si>
  <si>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</si>
  <si>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</si>
  <si>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</si>
  <si>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</si>
  <si>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</si>
  <si>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</si>
  <si>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</si>
  <si>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</si>
  <si>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</si>
  <si>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</si>
  <si>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</si>
  <si>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</si>
  <si>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</si>
  <si>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</si>
  <si>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</si>
  <si>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</si>
  <si>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</si>
  <si>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</si>
  <si>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</si>
  <si>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</si>
  <si>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</si>
  <si>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</si>
  <si>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</si>
  <si>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</si>
  <si>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</si>
  <si>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</si>
  <si>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</si>
  <si>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</si>
  <si>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</si>
  <si>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</si>
  <si>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</si>
  <si>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</si>
  <si>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</si>
  <si>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</si>
  <si>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</si>
  <si>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</si>
  <si>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</si>
  <si>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</si>
  <si>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</si>
  <si>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</si>
  <si>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</si>
  <si>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</si>
  <si>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</si>
  <si>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</si>
  <si>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</si>
  <si>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</si>
  <si>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</si>
  <si>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</si>
  <si>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</si>
  <si>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</si>
  <si>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</si>
  <si>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</si>
  <si>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</si>
  <si>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</si>
  <si>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</si>
  <si>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</si>
  <si>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</si>
  <si>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</si>
  <si>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</si>
  <si>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</si>
  <si>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</si>
  <si>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</si>
  <si>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</si>
  <si>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</si>
  <si>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</si>
  <si>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</si>
  <si>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</si>
  <si>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</si>
  <si>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</si>
  <si>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</si>
  <si>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</si>
  <si>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</si>
  <si>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</si>
  <si>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</si>
  <si>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</si>
  <si>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</si>
  <si>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</si>
  <si>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</si>
  <si>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</si>
  <si>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</si>
  <si>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</si>
  <si>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</si>
  <si>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</si>
  <si>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</si>
  <si>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</si>
  <si>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</si>
  <si>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</si>
  <si>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</si>
  <si>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</si>
  <si>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</si>
  <si>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</si>
  <si>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</si>
  <si>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</si>
  <si>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</si>
  <si>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</si>
  <si>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</si>
  <si>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</si>
  <si>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</si>
  <si>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</si>
  <si>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</si>
  <si>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</si>
  <si>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</si>
  <si>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</si>
  <si>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</si>
  <si>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</si>
  <si>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</si>
  <si>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</si>
  <si>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</si>
  <si>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</si>
  <si>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</si>
  <si>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</si>
  <si>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</si>
  <si>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</si>
  <si>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</si>
  <si>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</si>
  <si>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</si>
  <si>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</si>
  <si>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</si>
  <si>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</si>
  <si>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</si>
  <si>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</si>
  <si>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</si>
  <si>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</si>
  <si>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</si>
  <si>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</si>
  <si>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</si>
  <si>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</si>
  <si>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</si>
  <si>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</si>
  <si>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</si>
  <si>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</si>
  <si>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</si>
  <si>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</si>
  <si>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</si>
  <si>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</si>
  <si>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</si>
  <si>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</si>
  <si>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</si>
  <si>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</si>
  <si>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</si>
  <si>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</si>
  <si>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</si>
  <si>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</si>
  <si>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</si>
  <si>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</si>
  <si>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</si>
  <si>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</si>
  <si>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</si>
  <si>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</si>
  <si>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</si>
  <si>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</si>
  <si>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</si>
  <si>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</si>
  <si>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</si>
  <si>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</si>
  <si>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</si>
  <si>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</si>
  <si>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</si>
  <si>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</si>
  <si>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</si>
  <si>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</si>
  <si>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</si>
  <si>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</si>
  <si>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</si>
  <si>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</si>
  <si>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</si>
  <si>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</si>
  <si>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</si>
  <si>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</si>
  <si>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</si>
  <si>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</si>
  <si>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</si>
  <si>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</si>
  <si>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</si>
  <si>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</si>
  <si>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</si>
  <si>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</si>
  <si>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</si>
  <si>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</si>
  <si>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</si>
  <si>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</si>
  <si>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</si>
  <si>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</si>
  <si>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</si>
  <si>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</si>
  <si>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</si>
  <si>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</si>
  <si>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</si>
  <si>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</si>
  <si>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</si>
  <si>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</si>
  <si>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</si>
  <si>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</si>
  <si>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</si>
  <si>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</si>
  <si>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</si>
  <si>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</si>
  <si>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</si>
  <si>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</si>
  <si>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</si>
  <si>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</si>
  <si>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</si>
  <si>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</si>
  <si>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</si>
  <si>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</si>
  <si>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</si>
  <si>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</si>
  <si>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</si>
  <si>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</si>
  <si>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</si>
  <si>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</si>
  <si>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</si>
  <si>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</si>
  <si>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</si>
  <si>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</si>
  <si>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</si>
  <si>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</si>
  <si>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</si>
  <si>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</si>
  <si>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</si>
  <si>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</si>
  <si>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</si>
  <si>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</si>
  <si>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</si>
  <si>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</si>
  <si>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</si>
  <si>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</si>
  <si>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</si>
  <si>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</si>
  <si>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</si>
  <si>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</si>
  <si>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</si>
  <si>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</si>
  <si>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</si>
  <si>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</si>
  <si>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</si>
  <si>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</si>
  <si>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</si>
  <si>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</si>
  <si>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</si>
  <si>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</si>
  <si>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</si>
  <si>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</si>
  <si>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</si>
  <si>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</si>
  <si>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</si>
  <si>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</si>
  <si>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</si>
  <si>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</si>
  <si>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</si>
  <si>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</si>
  <si>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</si>
  <si>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</si>
  <si>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</si>
  <si>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</si>
  <si>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</si>
  <si>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</si>
  <si>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</si>
  <si>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</si>
  <si>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</si>
  <si>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</si>
  <si>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</si>
  <si>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</si>
  <si>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</si>
  <si>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</si>
  <si>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</si>
  <si>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</si>
  <si>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</si>
  <si>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</si>
  <si>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</si>
  <si>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</si>
  <si>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</si>
  <si>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</si>
  <si>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</si>
  <si>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</si>
  <si>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</si>
  <si>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</si>
  <si>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</si>
  <si>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</si>
  <si>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</si>
  <si>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</si>
  <si>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</si>
  <si>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</si>
  <si>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</si>
  <si>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</si>
  <si>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</si>
  <si>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</si>
  <si>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</si>
  <si>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</si>
  <si>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</si>
  <si>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</si>
  <si>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</si>
  <si>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</si>
  <si>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</si>
  <si>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</si>
  <si>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</si>
  <si>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</si>
  <si>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</si>
  <si>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</si>
  <si>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</si>
  <si>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</si>
  <si>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</si>
  <si>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</si>
  <si>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</si>
  <si>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</si>
  <si>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</si>
  <si>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</si>
  <si>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</si>
  <si>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</si>
  <si>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</si>
  <si>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</si>
  <si>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</si>
  <si>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</si>
  <si>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</si>
  <si>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</si>
  <si>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</si>
  <si>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</si>
  <si>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</si>
  <si>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</si>
  <si>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</si>
  <si>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</si>
  <si>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</si>
  <si>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</si>
  <si>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</si>
  <si>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</si>
  <si>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</si>
  <si>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</si>
  <si>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</si>
  <si>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</si>
  <si>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</si>
  <si>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</si>
  <si>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</si>
  <si>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</si>
  <si>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</si>
  <si>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</si>
  <si>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</si>
  <si>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</si>
  <si>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</si>
  <si>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</si>
  <si>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</si>
  <si>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</si>
  <si>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</si>
  <si>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</si>
  <si>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</si>
  <si>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</si>
  <si>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</si>
  <si>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</si>
  <si>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</si>
  <si>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</si>
  <si>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</si>
  <si>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</si>
  <si>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</si>
  <si>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</si>
  <si>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</si>
  <si>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</si>
  <si>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</si>
  <si>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</si>
  <si>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</si>
  <si>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</si>
  <si>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</si>
  <si>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</si>
  <si>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</si>
  <si>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</si>
  <si>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</si>
  <si>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</si>
  <si>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</si>
  <si>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</si>
  <si>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</si>
  <si>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</si>
  <si>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</si>
  <si>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</si>
  <si>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</si>
  <si>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</si>
  <si>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</si>
  <si>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</si>
  <si>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</si>
  <si>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</si>
  <si>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</si>
  <si>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</si>
  <si>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</si>
  <si>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</si>
  <si>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</si>
  <si>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</si>
  <si>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</si>
  <si>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</si>
  <si>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</si>
  <si>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</si>
  <si>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</si>
  <si>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</si>
  <si>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</si>
  <si>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</si>
  <si>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</si>
  <si>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</si>
  <si>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</si>
  <si>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</si>
  <si>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</si>
  <si>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</si>
  <si>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</si>
  <si>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</si>
  <si>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</si>
  <si>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</si>
  <si>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</si>
  <si>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</si>
  <si>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</si>
  <si>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</si>
  <si>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</si>
  <si>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</si>
  <si>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</si>
  <si>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</si>
  <si>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</si>
  <si>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</si>
  <si>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</si>
  <si>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</si>
  <si>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</si>
  <si>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</si>
  <si>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</si>
  <si>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</si>
  <si>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</si>
  <si>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</si>
  <si>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</si>
  <si>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</si>
  <si>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</si>
  <si>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</si>
  <si>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</si>
  <si>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</si>
  <si>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</si>
  <si>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</si>
  <si>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</si>
  <si>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</si>
  <si>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</si>
  <si>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</si>
  <si>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</si>
  <si>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</si>
  <si>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</si>
  <si>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</si>
  <si>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</si>
  <si>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</si>
  <si>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</si>
  <si>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</si>
  <si>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</si>
  <si>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</si>
  <si>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</si>
  <si>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</si>
  <si>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</si>
  <si>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</si>
  <si>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</si>
  <si>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</si>
  <si>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</si>
  <si>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</si>
  <si>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</si>
  <si>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</si>
  <si>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</si>
  <si>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</si>
  <si>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</si>
  <si>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</si>
  <si>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</si>
  <si>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</si>
  <si>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</si>
  <si>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</si>
  <si>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</si>
  <si>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</si>
  <si>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</si>
  <si>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</si>
  <si>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</si>
  <si>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</si>
  <si>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</si>
  <si>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</si>
  <si>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</si>
  <si>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</si>
  <si>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</si>
  <si>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</si>
  <si>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</si>
  <si>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</si>
  <si>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</si>
  <si>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</si>
  <si>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</si>
  <si>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</si>
  <si>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</si>
  <si>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</si>
  <si>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</si>
  <si>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</si>
  <si>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</si>
  <si>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</si>
  <si>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</si>
  <si>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</si>
  <si>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</si>
  <si>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</si>
  <si>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</si>
  <si>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</si>
  <si>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</si>
  <si>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</si>
  <si>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</si>
  <si>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</si>
  <si>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</si>
  <si>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</si>
  <si>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</si>
  <si>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</si>
  <si>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</si>
  <si>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</si>
  <si>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</si>
  <si>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</si>
  <si>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</si>
  <si>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</si>
  <si>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</si>
  <si>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</si>
  <si>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</si>
  <si>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</si>
  <si>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</si>
  <si>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</si>
  <si>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</si>
  <si>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</si>
  <si>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</si>
  <si>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</si>
  <si>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</si>
  <si>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</si>
  <si>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</si>
  <si>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</si>
  <si>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</si>
  <si>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</si>
  <si>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</si>
  <si>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</si>
  <si>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</si>
  <si>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</si>
  <si>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</si>
  <si>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</si>
  <si>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</si>
  <si>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</si>
  <si>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</si>
  <si>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</si>
  <si>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</si>
  <si>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</si>
  <si>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</si>
  <si>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</si>
  <si>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</si>
  <si>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</si>
  <si>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</si>
  <si>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</si>
  <si>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</si>
  <si>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</si>
  <si>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</si>
  <si>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</si>
  <si>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</si>
  <si>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</si>
  <si>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</si>
  <si>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</si>
  <si>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</si>
  <si>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</si>
  <si>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</si>
  <si>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</si>
  <si>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</si>
  <si>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</si>
  <si>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</si>
  <si>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</si>
  <si>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</si>
  <si>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</si>
  <si>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</si>
  <si>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</si>
  <si>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</si>
  <si>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</si>
  <si>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</si>
  <si>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</si>
  <si>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</si>
  <si>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</si>
  <si>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</si>
  <si>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</si>
  <si>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</si>
  <si>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</si>
  <si>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</si>
  <si>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</si>
  <si>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</si>
  <si>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</si>
  <si>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</si>
  <si>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</si>
  <si>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</si>
  <si>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</si>
  <si>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</si>
  <si>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</si>
  <si>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</si>
  <si>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</si>
  <si>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</si>
  <si>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</si>
  <si>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</si>
  <si>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</si>
  <si>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</si>
  <si>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</si>
  <si>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</si>
  <si>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</si>
  <si>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</si>
  <si>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</si>
  <si>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</si>
  <si>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</si>
  <si>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</si>
  <si>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</si>
  <si>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</si>
  <si>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</si>
  <si>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</si>
  <si>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</si>
  <si>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</si>
  <si>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</si>
  <si>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</si>
  <si>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</si>
  <si>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</si>
  <si>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</si>
  <si>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</si>
  <si>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</si>
  <si>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</si>
  <si>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</si>
  <si>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</si>
  <si>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</si>
  <si>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</si>
  <si>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</si>
  <si>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</si>
  <si>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</si>
  <si>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</si>
  <si>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</si>
  <si>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</si>
  <si>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</si>
  <si>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</si>
  <si>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</si>
  <si>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</si>
  <si>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</si>
  <si>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</si>
  <si>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</si>
  <si>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</si>
  <si>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</si>
  <si>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</si>
  <si>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</si>
  <si>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</si>
  <si>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</si>
  <si>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</si>
  <si>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</si>
  <si>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</si>
  <si>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</si>
  <si>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</si>
  <si>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</si>
  <si>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</si>
  <si>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</si>
  <si>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</si>
  <si>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</si>
  <si>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</si>
  <si>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</si>
  <si>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</si>
  <si>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</si>
  <si>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</si>
  <si>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</si>
  <si>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</si>
  <si>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</si>
  <si>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</si>
  <si>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</si>
  <si>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</si>
  <si>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</si>
  <si>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</si>
  <si>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</si>
  <si>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</si>
  <si>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</si>
  <si>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</si>
  <si>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</si>
  <si>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</si>
  <si>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</si>
  <si>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</si>
  <si>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</si>
  <si>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</si>
  <si>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</si>
  <si>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</si>
  <si>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</si>
  <si>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</si>
  <si>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</si>
  <si>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</si>
  <si>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</si>
  <si>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</si>
  <si>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</si>
  <si>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</si>
  <si>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</si>
  <si>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</si>
  <si>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</si>
  <si>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</si>
  <si>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</si>
  <si>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</si>
  <si>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</si>
  <si>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</si>
  <si>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</si>
  <si>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</si>
  <si>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</si>
  <si>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</si>
  <si>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</si>
  <si>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</si>
  <si>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</si>
  <si>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</si>
  <si>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</si>
  <si>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</si>
  <si>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</si>
  <si>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</si>
  <si>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</si>
  <si>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</si>
  <si>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</si>
  <si>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</si>
  <si>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</si>
  <si>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</si>
  <si>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</si>
  <si>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</si>
  <si>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</si>
  <si>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</si>
  <si>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</si>
  <si>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</si>
  <si>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</si>
  <si>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</si>
  <si>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</si>
  <si>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</si>
  <si>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</si>
  <si>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</si>
  <si>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</si>
  <si>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</si>
  <si>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</si>
  <si>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</si>
  <si>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</si>
  <si>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</si>
  <si>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</si>
  <si>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</si>
  <si>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</si>
  <si>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</si>
  <si>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</si>
  <si>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</si>
  <si>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</si>
  <si>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</si>
  <si>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</si>
  <si>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</si>
  <si>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</si>
  <si>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</si>
  <si>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</si>
  <si>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</si>
  <si>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</si>
  <si>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</si>
  <si>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</si>
  <si>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</si>
  <si>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</si>
  <si>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</si>
  <si>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</si>
  <si>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</si>
  <si>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</si>
  <si>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</si>
  <si>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</si>
  <si>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</si>
  <si>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</si>
  <si>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</si>
  <si>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</si>
  <si>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</si>
  <si>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</si>
  <si>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</si>
  <si>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</si>
  <si>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</si>
  <si>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</si>
  <si>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</si>
  <si>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</si>
  <si>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</si>
  <si>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</si>
  <si>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</si>
  <si>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</si>
  <si>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</si>
  <si>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</si>
  <si>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</si>
  <si>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</si>
  <si>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</si>
  <si>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</si>
  <si>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</si>
  <si>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</si>
  <si>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</si>
  <si>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</si>
  <si>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</si>
  <si>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</si>
  <si>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</si>
  <si>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</si>
  <si>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</si>
  <si>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</si>
  <si>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</si>
  <si>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</si>
  <si>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</si>
  <si>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</si>
  <si>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</si>
  <si>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</si>
  <si>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</si>
  <si>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</si>
  <si>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</si>
  <si>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</si>
  <si>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</si>
  <si>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</si>
  <si>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</si>
  <si>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</si>
  <si>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</si>
  <si>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</si>
  <si>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</si>
  <si>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</si>
  <si>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</si>
  <si>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</si>
  <si>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</si>
  <si>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</si>
  <si>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</si>
  <si>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</si>
  <si>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</si>
  <si>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</si>
  <si>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</si>
  <si>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</si>
  <si>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</si>
  <si>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</si>
  <si>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</si>
  <si>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</si>
  <si>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</si>
  <si>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</si>
  <si>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</si>
  <si>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</si>
  <si>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</si>
  <si>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</si>
  <si>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</si>
  <si>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</si>
  <si>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</si>
  <si>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</si>
  <si>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</si>
  <si>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</si>
  <si>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</si>
  <si>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</si>
  <si>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</si>
  <si>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</si>
  <si>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</si>
  <si>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</si>
  <si>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</si>
  <si>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</si>
  <si>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</si>
  <si>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</si>
  <si>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</si>
  <si>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</si>
  <si>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</si>
  <si>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</si>
  <si>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</si>
  <si>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</si>
  <si>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</si>
  <si>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</si>
  <si>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</si>
  <si>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</si>
  <si>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</si>
  <si>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</si>
  <si>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</si>
  <si>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</si>
  <si>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</si>
  <si>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</si>
  <si>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</si>
  <si>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</si>
  <si>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</si>
  <si>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</si>
  <si>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</si>
  <si>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</si>
  <si>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</si>
  <si>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</si>
  <si>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</si>
  <si>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</si>
  <si>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</si>
  <si>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</si>
  <si>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</si>
  <si>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</si>
  <si>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</si>
  <si>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</si>
  <si>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</si>
  <si>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</si>
  <si>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</si>
  <si>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</si>
  <si>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</si>
  <si>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</si>
  <si>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</si>
  <si>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</si>
  <si>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</si>
  <si>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</si>
  <si>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</si>
  <si>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</si>
  <si>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</si>
  <si>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</si>
  <si>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</si>
  <si>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</si>
  <si>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</si>
  <si>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</si>
  <si>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</si>
  <si>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</si>
  <si>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</si>
  <si>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</si>
  <si>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</si>
  <si>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</si>
  <si>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</si>
  <si>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</si>
  <si>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</si>
  <si>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</si>
  <si>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</si>
  <si>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</si>
  <si>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</si>
  <si>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</si>
  <si>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</si>
  <si>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</si>
  <si>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</si>
  <si>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</si>
  <si>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</si>
  <si>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</si>
  <si>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</si>
  <si>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</si>
  <si>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</si>
  <si>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</si>
  <si>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</si>
  <si>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</si>
  <si>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</si>
  <si>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</si>
  <si>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</si>
  <si>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</si>
  <si>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</si>
  <si>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</si>
  <si>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</si>
  <si>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</si>
  <si>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</si>
  <si>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</si>
  <si>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</si>
  <si>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</si>
  <si>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</si>
  <si>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</si>
  <si>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</si>
  <si>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</si>
  <si>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</si>
  <si>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</si>
  <si>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</si>
  <si>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</si>
  <si>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</si>
  <si>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</si>
  <si>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</si>
  <si>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</si>
  <si>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</si>
  <si>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</si>
  <si>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</si>
  <si>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</si>
  <si>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</si>
  <si>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</si>
  <si>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</si>
  <si>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</si>
  <si>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</si>
  <si>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</si>
  <si>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</si>
  <si>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</si>
  <si>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</si>
  <si>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</si>
  <si>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</si>
  <si>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</si>
  <si>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</si>
  <si>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</si>
  <si>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</si>
  <si>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</si>
  <si>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</si>
  <si>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</si>
  <si>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</si>
  <si>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</si>
  <si>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</si>
  <si>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</si>
  <si>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</si>
  <si>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</si>
  <si>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</si>
  <si>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</si>
  <si>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</si>
  <si>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</si>
  <si>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</si>
  <si>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</si>
  <si>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</si>
  <si>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</si>
  <si>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</si>
  <si>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</si>
  <si>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</si>
  <si>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</si>
  <si>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</si>
  <si>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</si>
  <si>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</si>
  <si>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</si>
  <si>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</si>
  <si>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</si>
  <si>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</si>
  <si>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</si>
  <si>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</si>
  <si>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</si>
  <si>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</si>
  <si>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</si>
  <si>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</si>
  <si>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</si>
  <si>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</si>
  <si>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</si>
  <si>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</si>
  <si>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</si>
  <si>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</si>
  <si>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</si>
  <si>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</si>
  <si>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</si>
  <si>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</si>
  <si>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</si>
  <si>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</si>
  <si>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</si>
  <si>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</si>
  <si>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</si>
  <si>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</si>
  <si>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</si>
  <si>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</si>
  <si>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</si>
  <si>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</si>
  <si>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</si>
  <si>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</si>
  <si>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</si>
  <si>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</si>
  <si>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</si>
  <si>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</si>
  <si>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</si>
  <si>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</si>
  <si>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</si>
  <si>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</si>
  <si>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</si>
  <si>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</si>
  <si>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</si>
  <si>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</si>
  <si>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</si>
  <si>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</si>
  <si>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</si>
  <si>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</si>
  <si>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</si>
  <si>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</si>
  <si>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</si>
  <si>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</si>
  <si>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</si>
  <si>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</si>
  <si>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</si>
  <si>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</si>
  <si>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</si>
  <si>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</si>
  <si>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</si>
  <si>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</si>
  <si>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</si>
  <si>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</si>
  <si>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</si>
  <si>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</si>
  <si>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</si>
  <si>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</si>
  <si>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</si>
  <si>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</si>
  <si>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</si>
  <si>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</si>
  <si>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</si>
  <si>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</si>
  <si>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</si>
  <si>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</si>
  <si>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</si>
  <si>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</si>
  <si>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</si>
  <si>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</si>
  <si>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</si>
  <si>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</si>
  <si>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</si>
  <si>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</si>
  <si>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</si>
  <si>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</si>
  <si>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</si>
  <si>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</si>
  <si>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</si>
  <si>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</si>
  <si>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</si>
  <si>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</si>
  <si>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</si>
  <si>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</si>
  <si>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</si>
  <si>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</si>
  <si>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</si>
  <si>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</si>
  <si>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</si>
  <si>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</si>
  <si>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</si>
  <si>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</si>
  <si>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</si>
  <si>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</si>
  <si>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</si>
  <si>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</si>
  <si>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</si>
  <si>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</si>
  <si>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</si>
  <si>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</si>
  <si>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</si>
  <si>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</si>
  <si>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</si>
  <si>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</si>
  <si>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</si>
  <si>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</si>
  <si>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</si>
  <si>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</si>
  <si>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</si>
  <si>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</si>
  <si>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</si>
  <si>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</si>
  <si>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</si>
  <si>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</si>
  <si>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</si>
  <si>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</si>
  <si>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</si>
  <si>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</si>
  <si>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</si>
  <si>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</si>
  <si>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</si>
  <si>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</si>
  <si>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</si>
  <si>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</si>
  <si>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</si>
  <si>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</si>
  <si>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</si>
  <si>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</si>
  <si>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</si>
  <si>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</si>
  <si>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</si>
  <si>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</si>
  <si>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</si>
  <si>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</si>
  <si>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</si>
  <si>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</si>
  <si>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</si>
  <si>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</si>
  <si>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</si>
  <si>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</si>
  <si>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</si>
  <si>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</si>
  <si>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</si>
  <si>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</si>
  <si>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</si>
  <si>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</si>
  <si>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</si>
  <si>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</si>
  <si>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</si>
  <si>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</si>
  <si>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</si>
  <si>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</si>
  <si>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</si>
  <si>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</si>
  <si>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</si>
  <si>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</si>
  <si>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</si>
  <si>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</si>
  <si>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</si>
  <si>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</si>
  <si>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</si>
  <si>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</si>
  <si>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</si>
  <si>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</si>
  <si>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</si>
  <si>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</si>
  <si>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</si>
  <si>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</si>
  <si>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</si>
  <si>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</si>
  <si>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</si>
  <si>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</si>
  <si>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</si>
  <si>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</si>
  <si>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</si>
  <si>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</si>
  <si>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</si>
  <si>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</si>
  <si>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</si>
  <si>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</si>
  <si>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</si>
  <si>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</si>
  <si>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</si>
  <si>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</si>
  <si>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</si>
  <si>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</si>
  <si>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</si>
  <si>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</si>
  <si>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</si>
  <si>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</si>
  <si>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</si>
  <si>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</si>
  <si>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</si>
  <si>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</si>
  <si>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</si>
  <si>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</si>
  <si>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</si>
  <si>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</si>
  <si>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</si>
  <si>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</si>
  <si>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</si>
  <si>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</si>
  <si>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</si>
  <si>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</si>
  <si>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</si>
  <si>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</si>
  <si>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</si>
  <si>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</si>
  <si>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</si>
  <si>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</si>
  <si>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</si>
  <si>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</si>
  <si>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</si>
  <si>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</si>
  <si>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</si>
  <si>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</si>
  <si>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</si>
  <si>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</si>
  <si>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</si>
  <si>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</si>
  <si>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</si>
  <si>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</si>
  <si>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</si>
  <si>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</si>
  <si>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</si>
  <si>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</si>
  <si>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</si>
  <si>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</si>
  <si>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</si>
  <si>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</si>
  <si>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</si>
  <si>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</si>
  <si>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</si>
  <si>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</si>
  <si>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</si>
  <si>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</si>
  <si>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</si>
  <si>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</si>
  <si>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</si>
  <si>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</si>
  <si>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</si>
  <si>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</si>
  <si>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</si>
  <si>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</si>
  <si>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</si>
  <si>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</si>
  <si>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</si>
  <si>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</si>
  <si>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</si>
  <si>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</si>
  <si>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</si>
  <si>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</si>
  <si>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</si>
  <si>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</si>
  <si>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</si>
  <si>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</si>
  <si>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</si>
  <si>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</si>
  <si>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</si>
  <si>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</si>
  <si>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</si>
  <si>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</si>
  <si>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</si>
  <si>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</si>
  <si>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</si>
  <si>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</si>
  <si>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</si>
  <si>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</si>
  <si>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</si>
  <si>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</si>
  <si>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</si>
  <si>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</si>
  <si>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</si>
  <si>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</si>
  <si>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</si>
  <si>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</si>
  <si>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</si>
  <si>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</si>
  <si>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</si>
  <si>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</si>
  <si>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</si>
  <si>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</si>
  <si>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</si>
  <si>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</si>
  <si>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</si>
  <si>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</si>
  <si>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</si>
  <si>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</si>
  <si>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</si>
  <si>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</si>
  <si>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</si>
  <si>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</si>
  <si>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</si>
  <si>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</si>
  <si>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</si>
  <si>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</si>
  <si>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</si>
  <si>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</si>
  <si>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</si>
  <si>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</si>
  <si>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</si>
  <si>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</si>
  <si>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</si>
  <si>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</si>
  <si>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</si>
  <si>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</si>
  <si>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</si>
  <si>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</si>
  <si>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</si>
  <si>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</si>
  <si>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</si>
  <si>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</si>
  <si>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</si>
  <si>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</si>
  <si>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</si>
  <si>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</si>
  <si>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</si>
  <si>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</si>
  <si>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</si>
  <si>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</si>
  <si>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</si>
  <si>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</si>
  <si>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</si>
  <si>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</si>
  <si>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</si>
  <si>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</si>
  <si>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</si>
  <si>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</si>
  <si>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</si>
  <si>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</si>
  <si>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</si>
  <si>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</si>
  <si>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</si>
  <si>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</si>
  <si>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</si>
  <si>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</si>
  <si>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</si>
  <si>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</si>
  <si>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</si>
  <si>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</si>
  <si>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</si>
  <si>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</si>
  <si>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</si>
  <si>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</si>
  <si>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</si>
  <si>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</si>
  <si>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</si>
  <si>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</si>
  <si>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</si>
  <si>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</si>
  <si>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</si>
  <si>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</si>
  <si>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</si>
  <si>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</si>
  <si>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</si>
  <si>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</si>
  <si>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</si>
  <si>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</si>
  <si>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</si>
  <si>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</si>
  <si>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</si>
  <si>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</si>
  <si>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</si>
  <si>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</si>
  <si>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</si>
  <si>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</si>
  <si>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</si>
  <si>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</si>
  <si>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</si>
  <si>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</si>
  <si>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</si>
  <si>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</si>
  <si>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</si>
  <si>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</si>
  <si>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</si>
  <si>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</si>
  <si>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</si>
  <si>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</si>
  <si>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</si>
  <si>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</si>
  <si>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</si>
  <si>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</si>
  <si>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</si>
  <si>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</si>
  <si>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</si>
  <si>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</si>
  <si>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</si>
  <si>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</si>
  <si>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</si>
  <si>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</si>
  <si>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</si>
  <si>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</si>
  <si>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</si>
  <si>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</si>
  <si>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</si>
  <si>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</si>
  <si>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</si>
  <si>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</si>
  <si>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</si>
  <si>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</si>
  <si>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</si>
  <si>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</si>
  <si>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</si>
  <si>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</si>
  <si>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</si>
  <si>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</si>
  <si>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</si>
  <si>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</si>
  <si>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</si>
  <si>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</si>
  <si>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</si>
  <si>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</si>
  <si>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</si>
  <si>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</si>
  <si>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</si>
  <si>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</si>
  <si>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</si>
  <si>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</si>
  <si>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</si>
  <si>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</si>
  <si>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</si>
  <si>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</si>
  <si>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</si>
  <si>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</si>
  <si>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</si>
  <si>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</si>
  <si>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</si>
  <si>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</si>
  <si>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</si>
  <si>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</si>
  <si>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</si>
  <si>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</si>
  <si>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</si>
  <si>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</si>
  <si>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</si>
  <si>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</si>
  <si>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</si>
  <si>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</si>
  <si>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</si>
  <si>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</si>
  <si>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</si>
  <si>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</si>
  <si>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</si>
  <si>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</si>
  <si>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</si>
  <si>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</si>
  <si>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</si>
  <si>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</si>
  <si>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</si>
  <si>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</si>
  <si>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</si>
  <si>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</si>
  <si>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</si>
  <si>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</si>
  <si>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</si>
  <si>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</si>
  <si>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</si>
  <si>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</si>
  <si>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</si>
  <si>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</si>
  <si>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</si>
  <si>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</si>
  <si>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</si>
  <si>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</si>
  <si>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</si>
  <si>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</si>
  <si>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</si>
  <si>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</si>
  <si>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</si>
  <si>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</si>
  <si>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</si>
  <si>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</si>
  <si>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</si>
  <si>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</si>
  <si>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</si>
  <si>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</si>
  <si>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</si>
  <si>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</si>
  <si>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</si>
  <si>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</si>
  <si>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</si>
  <si>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</si>
  <si>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</si>
  <si>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</si>
  <si>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</si>
  <si>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</si>
  <si>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</si>
  <si>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</si>
  <si>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</si>
  <si>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</si>
  <si>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</si>
  <si>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</si>
  <si>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</si>
  <si>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</si>
  <si>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</si>
  <si>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</si>
  <si>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</si>
  <si>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</si>
  <si>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</si>
  <si>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</si>
  <si>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</si>
  <si>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</si>
  <si>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</si>
  <si>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</si>
  <si>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</si>
  <si>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</si>
  <si>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</si>
  <si>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</si>
  <si>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</si>
  <si>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</si>
  <si>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</si>
  <si>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</si>
  <si>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</si>
  <si>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</si>
  <si>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</si>
  <si>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</si>
  <si>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</si>
  <si>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</si>
  <si>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</si>
  <si>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</si>
  <si>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</si>
  <si>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</si>
  <si>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</si>
  <si>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</si>
  <si>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</si>
  <si>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</si>
  <si>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</si>
  <si>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</si>
  <si>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</si>
  <si>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</si>
  <si>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</si>
  <si>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</si>
  <si>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</si>
  <si>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</si>
  <si>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</si>
  <si>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</si>
  <si>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</si>
  <si>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</si>
  <si>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</si>
  <si>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</si>
  <si>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</si>
  <si>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</si>
  <si>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</si>
  <si>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</si>
  <si>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</si>
  <si>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</si>
  <si>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</si>
  <si>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</si>
  <si>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</si>
  <si>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</si>
  <si>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</si>
  <si>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</si>
  <si>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</si>
  <si>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</si>
  <si>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</si>
  <si>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</si>
  <si>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</si>
  <si>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</si>
  <si>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</si>
  <si>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</si>
  <si>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</si>
  <si>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</si>
  <si>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</si>
  <si>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</si>
  <si>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</si>
  <si>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</si>
  <si>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</si>
  <si>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</si>
  <si>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</si>
  <si>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</si>
  <si>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</si>
  <si>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</si>
  <si>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</si>
  <si>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</si>
  <si>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</si>
  <si>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</si>
  <si>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</si>
  <si>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</si>
  <si>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</si>
  <si>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</si>
  <si>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</si>
  <si>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</si>
  <si>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</si>
  <si>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</si>
  <si>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</si>
  <si>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</si>
  <si>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</si>
  <si>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</si>
  <si>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</si>
  <si>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</si>
  <si>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</si>
  <si>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</si>
  <si>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</si>
  <si>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</si>
  <si>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</si>
  <si>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</si>
  <si>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</si>
  <si>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</si>
  <si>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</si>
  <si>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</si>
  <si>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</si>
  <si>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</si>
  <si>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</si>
  <si>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</si>
  <si>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</si>
  <si>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</si>
  <si>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</si>
  <si>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</si>
  <si>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</si>
  <si>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</si>
  <si>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</si>
  <si>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</si>
  <si>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</si>
  <si>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</si>
  <si>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</si>
  <si>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</si>
  <si>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</si>
  <si>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</si>
  <si>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</si>
  <si>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</si>
  <si>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</si>
  <si>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</si>
  <si>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</si>
  <si>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</si>
  <si>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</si>
  <si>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</si>
  <si>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</si>
  <si>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</si>
  <si>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</si>
  <si>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</si>
  <si>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</si>
  <si>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</si>
  <si>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</si>
  <si>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</si>
  <si>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</si>
  <si>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</si>
  <si>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</si>
  <si>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</si>
  <si>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</si>
  <si>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</si>
  <si>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</si>
  <si>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</si>
  <si>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</si>
  <si>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</si>
  <si>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</si>
  <si>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</si>
  <si>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</si>
  <si>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</si>
  <si>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</si>
  <si>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</si>
  <si>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</si>
  <si>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</si>
  <si>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</si>
  <si>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</si>
  <si>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</si>
  <si>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</si>
  <si>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</si>
  <si>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</si>
  <si>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</si>
  <si>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</si>
  <si>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</si>
  <si>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</si>
  <si>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</si>
  <si>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</si>
  <si>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</si>
  <si>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</si>
  <si>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</si>
  <si>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</si>
  <si>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</si>
  <si>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</si>
  <si>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</si>
  <si>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</si>
  <si>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</si>
  <si>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</si>
  <si>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</si>
  <si>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</si>
  <si>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</si>
  <si>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</si>
  <si>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</si>
  <si>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</si>
  <si>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</si>
  <si>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</si>
  <si>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</si>
  <si>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</si>
  <si>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</si>
  <si>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</si>
  <si>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</si>
  <si>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</si>
  <si>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</si>
  <si>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</si>
  <si>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</si>
  <si>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</si>
  <si>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</si>
  <si>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</si>
  <si>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</si>
  <si>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</si>
  <si>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</si>
  <si>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</si>
  <si>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</si>
  <si>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</si>
  <si>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</si>
  <si>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</si>
  <si>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</si>
  <si>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</si>
  <si>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</si>
  <si>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</si>
  <si>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</si>
  <si>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</si>
  <si>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</si>
  <si>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</si>
  <si>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</si>
  <si>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</si>
  <si>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</si>
  <si>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</si>
  <si>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</si>
  <si>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</si>
  <si>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</si>
  <si>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</si>
  <si>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</si>
  <si>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</si>
  <si>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</si>
  <si>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</si>
  <si>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</si>
  <si>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</si>
  <si>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</si>
  <si>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</si>
  <si>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</si>
  <si>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</si>
  <si>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</si>
  <si>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</si>
  <si>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</si>
  <si>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</si>
  <si>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</si>
  <si>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</si>
  <si>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</si>
  <si>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</si>
  <si>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</si>
  <si>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</si>
  <si>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</si>
  <si>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</si>
  <si>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</si>
  <si>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</si>
  <si>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</si>
  <si>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</si>
  <si>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</si>
  <si>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</si>
  <si>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</si>
  <si>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</si>
  <si>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</si>
  <si>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</si>
  <si>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</si>
  <si>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</si>
  <si>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</si>
  <si>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</si>
  <si>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</si>
  <si>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</si>
  <si>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</si>
  <si>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</si>
  <si>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</si>
  <si>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</si>
  <si>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</si>
  <si>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</si>
  <si>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</si>
  <si>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</si>
  <si>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</si>
  <si>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</si>
  <si>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</si>
  <si>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</si>
  <si>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</si>
  <si>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</si>
  <si>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</si>
  <si>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</si>
  <si>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</si>
  <si>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</si>
  <si>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</si>
  <si>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</si>
  <si>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</si>
  <si>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</si>
  <si>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</si>
  <si>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</si>
  <si>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</si>
  <si>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</si>
  <si>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</si>
  <si>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</si>
  <si>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</si>
  <si>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</si>
  <si>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</si>
  <si>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</si>
  <si>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</si>
  <si>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</si>
  <si>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</si>
  <si>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</si>
  <si>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</si>
  <si>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</si>
  <si>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</si>
  <si>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</si>
  <si>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</si>
  <si>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</si>
  <si>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</si>
  <si>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</si>
  <si>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</si>
  <si>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</si>
  <si>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</si>
  <si>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</si>
  <si>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</si>
  <si>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</si>
  <si>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</si>
  <si>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</si>
  <si>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</si>
  <si>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</si>
  <si>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</si>
  <si>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</si>
  <si>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</si>
  <si>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</si>
  <si>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</si>
  <si>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</si>
  <si>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</si>
  <si>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</si>
  <si>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</si>
  <si>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</si>
  <si>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</si>
  <si>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</si>
  <si>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</si>
  <si>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</si>
  <si>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</si>
  <si>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</si>
  <si>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</si>
  <si>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</si>
  <si>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</si>
  <si>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</si>
  <si>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</si>
  <si>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</si>
  <si>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</si>
  <si>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</si>
  <si>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</si>
  <si>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</si>
  <si>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</si>
  <si>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</si>
  <si>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</si>
  <si>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</si>
  <si>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</si>
  <si>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</si>
  <si>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</si>
  <si>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</si>
  <si>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</si>
  <si>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</si>
  <si>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</si>
  <si>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</si>
  <si>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</si>
  <si>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</si>
  <si>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</si>
  <si>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</si>
  <si>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</si>
  <si>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</si>
  <si>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</si>
  <si>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</si>
  <si>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</si>
  <si>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</si>
  <si>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</si>
  <si>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</si>
  <si>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</si>
  <si>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</si>
  <si>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</si>
  <si>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</si>
  <si>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</si>
  <si>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</si>
  <si>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</si>
  <si>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</si>
  <si>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</si>
  <si>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</si>
  <si>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</si>
  <si>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</si>
  <si>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</si>
  <si>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</si>
  <si>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</si>
  <si>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</si>
  <si>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</si>
  <si>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</si>
  <si>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</si>
  <si>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</si>
  <si>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</si>
  <si>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</si>
  <si>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</si>
  <si>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</si>
  <si>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</si>
  <si>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</si>
  <si>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</si>
  <si>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</si>
  <si>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</si>
  <si>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</si>
  <si>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</si>
  <si>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</si>
  <si>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</si>
  <si>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</si>
  <si>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</si>
  <si>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</si>
  <si>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</si>
  <si>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</si>
  <si>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</si>
  <si>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</si>
  <si>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</si>
  <si>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</si>
  <si>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</si>
  <si>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</si>
  <si>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</si>
  <si>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</si>
  <si>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</si>
  <si>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</si>
  <si>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</si>
  <si>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</si>
  <si>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</si>
  <si>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</si>
  <si>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</si>
  <si>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</si>
  <si>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</si>
  <si>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</si>
  <si>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</si>
  <si>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</si>
  <si>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</si>
  <si>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</si>
  <si>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</si>
  <si>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</si>
  <si>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</si>
  <si>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</si>
  <si>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</si>
  <si>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</si>
  <si>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</si>
  <si>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</si>
  <si>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</si>
  <si>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</si>
  <si>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</si>
  <si>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</si>
  <si>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</si>
  <si>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</si>
  <si>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</si>
  <si>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</si>
  <si>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</si>
  <si>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</si>
  <si>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</si>
  <si>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</si>
  <si>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</si>
  <si>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</si>
  <si>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</si>
  <si>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</si>
  <si>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</si>
  <si>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</si>
  <si>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</si>
  <si>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</si>
  <si>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</si>
  <si>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</si>
  <si>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</si>
  <si>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</si>
  <si>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</si>
  <si>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</si>
  <si>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</si>
  <si>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</si>
  <si>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</si>
  <si>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</si>
  <si>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</si>
  <si>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</si>
  <si>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</si>
  <si>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</si>
  <si>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</si>
  <si>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</si>
  <si>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</si>
  <si>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</si>
  <si>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</si>
  <si>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</si>
  <si>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</si>
  <si>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</si>
  <si>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</si>
  <si>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</si>
  <si>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</si>
  <si>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</si>
  <si>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</si>
  <si>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</si>
  <si>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</si>
  <si>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</si>
  <si>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</si>
  <si>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</si>
  <si>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</si>
  <si>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</si>
  <si>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</si>
  <si>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</si>
  <si>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</si>
  <si>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</si>
  <si>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</si>
  <si>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</si>
  <si>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</si>
  <si>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</si>
  <si>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</si>
  <si>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</si>
  <si>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</si>
  <si>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</si>
  <si>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</si>
  <si>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</si>
  <si>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</si>
  <si>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</si>
  <si>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</si>
  <si>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</si>
  <si>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</si>
  <si>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</si>
  <si>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</si>
  <si>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</si>
  <si>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</si>
  <si>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</si>
  <si>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</si>
  <si>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</si>
  <si>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</si>
  <si>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</si>
  <si>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</si>
  <si>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</si>
  <si>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</si>
  <si>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</si>
  <si>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</si>
  <si>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</si>
  <si>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</si>
  <si>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</si>
  <si>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</si>
  <si>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</si>
  <si>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</si>
  <si>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</si>
  <si>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</si>
  <si>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</si>
  <si>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</si>
  <si>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</si>
  <si>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</si>
  <si>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</si>
  <si>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</si>
  <si>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</si>
  <si>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</si>
  <si>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</si>
  <si>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</si>
  <si>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</si>
  <si>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</si>
  <si>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</si>
  <si>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</si>
  <si>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</si>
  <si>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</si>
  <si>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</si>
  <si>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</si>
  <si>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</si>
  <si>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</si>
  <si>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</si>
  <si>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</si>
  <si>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</si>
  <si>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</si>
  <si>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</si>
  <si>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</si>
  <si>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</si>
  <si>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</si>
  <si>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</si>
  <si>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</si>
  <si>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</si>
  <si>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</si>
  <si>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</si>
  <si>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</si>
  <si>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</si>
  <si>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</si>
  <si>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</si>
  <si>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</si>
  <si>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</si>
  <si>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</si>
  <si>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</si>
  <si>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</si>
  <si>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</si>
  <si>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</si>
  <si>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</si>
  <si>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</si>
  <si>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</si>
  <si>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</si>
  <si>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</si>
  <si>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</si>
  <si>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</si>
  <si>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</si>
  <si>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</si>
  <si>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</si>
  <si>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</si>
  <si>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</si>
  <si>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</si>
  <si>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</si>
  <si>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</si>
  <si>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</si>
  <si>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</si>
  <si>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</si>
  <si>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</si>
  <si>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</si>
  <si>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</si>
  <si>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</si>
  <si>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</si>
  <si>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</si>
  <si>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</si>
  <si>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</si>
  <si>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</si>
  <si>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</si>
  <si>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</si>
  <si>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</si>
  <si>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</si>
  <si>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</si>
  <si>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</si>
  <si>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</si>
  <si>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</si>
  <si>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</si>
  <si>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</si>
  <si>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</si>
  <si>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</si>
  <si>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</si>
  <si>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</si>
  <si>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</si>
  <si>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</si>
  <si>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</si>
  <si>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</si>
  <si>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</si>
  <si>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</si>
  <si>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</si>
  <si>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</si>
  <si>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</si>
  <si>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</si>
  <si>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</si>
  <si>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</si>
  <si>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</si>
  <si>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</si>
  <si>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</si>
  <si>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</si>
  <si>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</si>
  <si>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</si>
  <si>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</si>
  <si>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</si>
  <si>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</si>
  <si>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</si>
  <si>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</si>
  <si>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</si>
  <si>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</si>
  <si>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</si>
  <si>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</si>
  <si>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</si>
  <si>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</si>
  <si>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</si>
  <si>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</si>
  <si>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</si>
  <si>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</si>
  <si>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</si>
  <si>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</si>
  <si>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</si>
  <si>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</si>
  <si>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</si>
  <si>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</si>
  <si>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</si>
  <si>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</si>
  <si>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</si>
  <si>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</si>
  <si>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</si>
  <si>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</si>
  <si>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</si>
  <si>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</si>
  <si>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</si>
  <si>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</si>
  <si>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</si>
  <si>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</si>
  <si>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</si>
  <si>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</si>
  <si>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</si>
  <si>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</si>
  <si>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</si>
  <si>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</si>
  <si>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</si>
  <si>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</si>
  <si>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</si>
  <si>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</si>
  <si>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</si>
  <si>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</si>
  <si>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</si>
  <si>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</si>
  <si>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</si>
  <si>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</si>
  <si>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</si>
  <si>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</si>
  <si>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</si>
  <si>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</si>
  <si>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</si>
  <si>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</si>
  <si>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</si>
  <si>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</si>
  <si>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</si>
  <si>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</si>
  <si>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</si>
  <si>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</si>
  <si>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</si>
  <si>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</si>
  <si>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</si>
  <si>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</si>
  <si>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</si>
  <si>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</si>
  <si>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</si>
  <si>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</si>
  <si>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</si>
  <si>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</si>
  <si>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</si>
  <si>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</si>
  <si>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</si>
  <si>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</si>
  <si>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</si>
  <si>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</si>
  <si>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</si>
  <si>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</si>
  <si>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</si>
  <si>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</si>
  <si>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</si>
  <si>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</si>
  <si>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</si>
  <si>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</si>
  <si>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</si>
  <si>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</si>
  <si>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</si>
  <si>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</si>
  <si>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</si>
  <si>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</si>
  <si>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</si>
  <si>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</si>
  <si>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</si>
  <si>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</si>
  <si>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</si>
  <si>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</si>
  <si>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</si>
  <si>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</si>
  <si>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</si>
  <si>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</si>
  <si>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</si>
  <si>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</si>
  <si>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</si>
  <si>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</si>
  <si>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</si>
  <si>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</si>
  <si>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</si>
  <si>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</si>
  <si>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</si>
  <si>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</si>
  <si>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</si>
  <si>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</si>
  <si>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</si>
  <si>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</si>
  <si>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</si>
  <si>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</si>
  <si>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</si>
  <si>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</si>
  <si>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</si>
  <si>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</si>
  <si>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</si>
  <si>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</si>
  <si>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</si>
  <si>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</si>
  <si>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</si>
  <si>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</si>
  <si>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</si>
  <si>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</si>
  <si>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</si>
  <si>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</si>
  <si>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</si>
  <si>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</si>
  <si>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</si>
  <si>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</si>
  <si>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</si>
  <si>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</si>
  <si>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</si>
  <si>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</si>
  <si>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</si>
  <si>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</si>
  <si>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</si>
  <si>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</si>
  <si>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</si>
  <si>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</si>
  <si>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</si>
  <si>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</si>
  <si>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</si>
  <si>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</si>
  <si>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</si>
  <si>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</si>
  <si>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</si>
  <si>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</si>
  <si>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</si>
  <si>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</si>
  <si>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</si>
  <si>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</si>
  <si>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</si>
  <si>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</si>
  <si>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</si>
  <si>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</si>
  <si>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</si>
  <si>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</si>
  <si>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</si>
  <si>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</si>
  <si>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</si>
  <si>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</si>
  <si>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</si>
  <si>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</si>
  <si>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</si>
  <si>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</si>
  <si>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</si>
  <si>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</si>
  <si>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</si>
  <si>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</si>
  <si>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</si>
  <si>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</si>
  <si>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</si>
  <si>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</si>
  <si>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</si>
  <si>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</si>
  <si>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</si>
  <si>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</si>
  <si>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</si>
  <si>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</si>
  <si>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</si>
  <si>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</si>
  <si>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</si>
  <si>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</si>
  <si>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</si>
  <si>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</si>
  <si>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</si>
  <si>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</si>
  <si>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</si>
  <si>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</si>
  <si>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</si>
  <si>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</si>
  <si>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</si>
  <si>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</si>
  <si>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</si>
  <si>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</si>
  <si>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</si>
  <si>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</si>
  <si>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</si>
  <si>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</si>
  <si>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</si>
  <si>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</si>
  <si>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</si>
  <si>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</si>
  <si>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</si>
  <si>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</si>
  <si>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</si>
  <si>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</si>
  <si>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</si>
  <si>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</si>
  <si>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</si>
  <si>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</si>
  <si>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</si>
  <si>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</si>
  <si>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</si>
  <si>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</si>
  <si>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</si>
  <si>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</si>
  <si>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</si>
  <si>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</si>
  <si>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</si>
  <si>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</si>
  <si>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</si>
  <si>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</si>
  <si>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</si>
  <si>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</si>
  <si>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</si>
  <si>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</si>
  <si>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</si>
  <si>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</si>
  <si>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</si>
  <si>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</si>
  <si>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</si>
  <si>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</si>
  <si>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</si>
  <si>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</si>
  <si>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</si>
  <si>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</si>
  <si>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</si>
  <si>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</si>
  <si>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</si>
  <si>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</si>
  <si>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</si>
  <si>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</si>
  <si>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</si>
  <si>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</si>
  <si>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</si>
  <si>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</si>
  <si>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</si>
  <si>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</si>
  <si>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</si>
  <si>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</si>
  <si>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</si>
  <si>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</si>
  <si>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</si>
  <si>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</si>
  <si>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</si>
  <si>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</si>
  <si>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</si>
  <si>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</si>
  <si>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</si>
  <si>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</si>
  <si>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</si>
  <si>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</si>
  <si>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</si>
  <si>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</si>
  <si>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</si>
  <si>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</si>
  <si>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</si>
  <si>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</si>
  <si>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</si>
  <si>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</si>
  <si>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</si>
  <si>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</si>
  <si>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</si>
  <si>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</si>
  <si>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</si>
  <si>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</si>
  <si>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</si>
  <si>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</si>
  <si>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</si>
  <si>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</si>
  <si>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</si>
  <si>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</si>
  <si>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</si>
  <si>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</si>
  <si>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</si>
  <si>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</si>
  <si>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</si>
  <si>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</si>
  <si>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</si>
  <si>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</si>
  <si>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</si>
  <si>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</si>
  <si>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</si>
  <si>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</si>
  <si>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</si>
  <si>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</si>
  <si>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</si>
  <si>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</si>
  <si>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</si>
  <si>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</si>
  <si>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</si>
  <si>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</si>
  <si>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</si>
  <si>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</si>
  <si>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</si>
  <si>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</si>
  <si>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</si>
  <si>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</si>
  <si>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</si>
  <si>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</si>
  <si>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</si>
  <si>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</si>
  <si>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</si>
  <si>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</si>
  <si>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</si>
  <si>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</si>
  <si>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</si>
  <si>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</si>
  <si>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</si>
  <si>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</si>
  <si>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</si>
  <si>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</si>
  <si>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</si>
  <si>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</si>
  <si>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</si>
  <si>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</si>
  <si>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</si>
  <si>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</si>
  <si>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</si>
  <si>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</si>
  <si>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</si>
  <si>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</si>
  <si>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</si>
  <si>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</si>
  <si>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</si>
  <si>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</si>
  <si>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</si>
  <si>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</si>
  <si>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</si>
  <si>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</si>
  <si>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</si>
  <si>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</si>
  <si>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</si>
  <si>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</si>
  <si>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</si>
  <si>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</si>
  <si>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</si>
  <si>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</si>
  <si>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</si>
  <si>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</si>
  <si>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</si>
  <si>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</si>
  <si>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</si>
  <si>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</si>
  <si>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</si>
  <si>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</si>
  <si>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</si>
  <si>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</si>
  <si>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</si>
  <si>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</si>
  <si>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</si>
  <si>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</si>
  <si>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</si>
  <si>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</si>
  <si>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</si>
  <si>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</si>
  <si>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</si>
  <si>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</si>
  <si>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</si>
  <si>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</si>
  <si>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</si>
  <si>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</si>
  <si>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</si>
  <si>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</si>
  <si>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</si>
  <si>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</si>
  <si>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</si>
  <si>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</si>
  <si>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</si>
  <si>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</si>
  <si>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</si>
  <si>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</si>
  <si>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</si>
  <si>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</si>
  <si>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</si>
  <si>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</si>
  <si>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</si>
  <si>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</si>
  <si>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</si>
  <si>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</si>
  <si>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</si>
  <si>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</si>
  <si>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</si>
  <si>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</si>
  <si>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</si>
  <si>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</si>
  <si>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</si>
  <si>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</si>
  <si>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</si>
  <si>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</si>
  <si>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</si>
  <si>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</si>
  <si>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</si>
  <si>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</si>
  <si>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</si>
  <si>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</si>
  <si>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</si>
  <si>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</si>
  <si>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</si>
  <si>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</si>
  <si>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</si>
  <si>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</si>
  <si>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</si>
  <si>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</si>
  <si>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</si>
  <si>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</si>
  <si>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</si>
  <si>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</si>
  <si>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</si>
  <si>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</si>
  <si>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</si>
  <si>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</si>
  <si>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</si>
  <si>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</si>
  <si>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</si>
  <si>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</si>
  <si>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</si>
  <si>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</si>
  <si>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</si>
  <si>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</si>
  <si>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</si>
  <si>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</si>
  <si>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</si>
  <si>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</si>
  <si>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</si>
  <si>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</si>
  <si>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</si>
  <si>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</si>
  <si>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</si>
  <si>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</si>
  <si>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</si>
  <si>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</si>
  <si>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</si>
  <si>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</si>
  <si>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</si>
  <si>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</si>
  <si>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</si>
  <si>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</si>
  <si>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</si>
  <si>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</si>
  <si>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</si>
  <si>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</si>
  <si>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</si>
  <si>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</si>
  <si>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</si>
  <si>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</si>
  <si>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</si>
  <si>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</si>
  <si>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</si>
  <si>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</si>
  <si>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</si>
  <si>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</si>
  <si>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</si>
  <si>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</si>
  <si>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</si>
  <si>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</si>
  <si>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</si>
  <si>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</si>
  <si>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</si>
  <si>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</si>
  <si>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</si>
  <si>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</si>
  <si>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</si>
  <si>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</si>
  <si>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</si>
  <si>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</si>
  <si>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</si>
  <si>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</si>
  <si>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</si>
  <si>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</si>
  <si>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</si>
  <si>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</si>
  <si>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</si>
  <si>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</si>
  <si>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</si>
  <si>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</si>
  <si>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</si>
  <si>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</si>
  <si>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</si>
  <si>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</si>
  <si>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</si>
  <si>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</si>
  <si>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</si>
  <si>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</si>
  <si>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</si>
  <si>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</si>
  <si>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</si>
  <si>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</si>
  <si>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</si>
  <si>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</si>
  <si>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</si>
  <si>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</si>
  <si>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</si>
  <si>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</si>
  <si>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</si>
  <si>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</si>
  <si>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</si>
  <si>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</si>
  <si>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</si>
  <si>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</si>
  <si>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</si>
  <si>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</si>
  <si>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</si>
  <si>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</si>
  <si>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</si>
  <si>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</si>
  <si>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</si>
  <si>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</si>
  <si>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</si>
  <si>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</si>
  <si>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</si>
  <si>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</si>
  <si>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</si>
  <si>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</si>
  <si>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</si>
  <si>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</si>
  <si>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</si>
  <si>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</si>
  <si>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</si>
  <si>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</si>
  <si>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</si>
  <si>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</si>
  <si>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</si>
  <si>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</si>
  <si>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</si>
  <si>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</si>
  <si>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</si>
  <si>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</si>
  <si>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</si>
  <si>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</si>
  <si>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</si>
  <si>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</si>
  <si>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</si>
  <si>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</si>
  <si>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</si>
  <si>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</si>
  <si>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</si>
  <si>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</si>
  <si>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</si>
  <si>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</si>
  <si>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</si>
  <si>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</si>
  <si>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</si>
  <si>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</si>
  <si>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</si>
  <si>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</si>
  <si>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</si>
  <si>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</si>
  <si>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</si>
  <si>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</si>
  <si>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</si>
  <si>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</si>
  <si>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</si>
  <si>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</si>
  <si>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</si>
  <si>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</si>
  <si>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</si>
  <si>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</si>
  <si>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</si>
  <si>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</si>
  <si>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</si>
  <si>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</si>
  <si>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</si>
  <si>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</si>
  <si>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</si>
  <si>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</si>
  <si>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</si>
  <si>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</si>
  <si>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</si>
  <si>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</si>
  <si>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</si>
  <si>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</si>
  <si>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</si>
  <si>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</si>
  <si>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</si>
  <si>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</si>
  <si>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</si>
  <si>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</si>
  <si>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</si>
  <si>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</si>
  <si>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</si>
  <si>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</si>
  <si>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</si>
  <si>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</si>
  <si>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</si>
  <si>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</si>
  <si>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</si>
  <si>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</si>
  <si>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</si>
  <si>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</si>
  <si>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</si>
  <si>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</si>
  <si>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</si>
  <si>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</si>
  <si>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</si>
  <si>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</si>
  <si>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</si>
  <si>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</si>
  <si>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</si>
  <si>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</si>
  <si>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</si>
  <si>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</si>
  <si>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</si>
  <si>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</si>
  <si>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</si>
  <si>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</si>
  <si>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</si>
  <si>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</si>
  <si>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</si>
  <si>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</si>
  <si>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</si>
  <si>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</si>
  <si>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</si>
  <si>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</si>
  <si>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</si>
  <si>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</si>
  <si>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</si>
  <si>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</si>
  <si>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</si>
  <si>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</si>
  <si>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</si>
  <si>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</si>
  <si>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</si>
  <si>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</si>
  <si>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</si>
  <si>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</si>
  <si>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</si>
  <si>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</si>
  <si>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</si>
  <si>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</si>
  <si>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</si>
  <si>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</si>
  <si>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</si>
  <si>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</si>
  <si>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</si>
  <si>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</si>
  <si>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</si>
  <si>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</si>
  <si>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</si>
  <si>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</si>
  <si>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</si>
  <si>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</si>
  <si>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</si>
  <si>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</si>
  <si>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</si>
  <si>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</si>
  <si>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</si>
  <si>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</si>
  <si>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</si>
  <si>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</si>
  <si>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</si>
  <si>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</si>
  <si>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</si>
  <si>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</si>
  <si>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</si>
  <si>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</si>
  <si>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</si>
  <si>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</si>
  <si>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</si>
  <si>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</si>
  <si>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</si>
  <si>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</si>
  <si>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</si>
  <si>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</si>
  <si>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</si>
  <si>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</si>
  <si>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</si>
  <si>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</si>
  <si>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</si>
  <si>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</si>
  <si>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</si>
  <si>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</si>
  <si>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</si>
  <si>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</si>
  <si>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</si>
  <si>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</si>
  <si>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</si>
  <si>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</si>
  <si>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</si>
  <si>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</si>
  <si>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</si>
  <si>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</si>
  <si>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</si>
  <si>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</si>
  <si>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</si>
  <si>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</si>
  <si>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</si>
  <si>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</si>
  <si>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</si>
  <si>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</si>
  <si>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</si>
  <si>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</si>
  <si>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</si>
  <si>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</si>
  <si>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</si>
  <si>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</si>
  <si>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</si>
  <si>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</si>
  <si>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</si>
  <si>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</si>
  <si>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</si>
  <si>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</si>
  <si>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</si>
  <si>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</si>
  <si>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</si>
  <si>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</si>
  <si>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</si>
  <si>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</si>
  <si>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</si>
  <si>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</si>
  <si>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</si>
  <si>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</si>
  <si>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</si>
  <si>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</si>
  <si>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</si>
  <si>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</si>
  <si>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</si>
  <si>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</si>
  <si>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</si>
  <si>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</si>
  <si>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</si>
  <si>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</si>
  <si>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</si>
  <si>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</si>
  <si>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</si>
  <si>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</si>
  <si>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</si>
  <si>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</si>
  <si>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</si>
  <si>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</si>
  <si>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</si>
  <si>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</si>
  <si>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</si>
  <si>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</si>
  <si>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</si>
  <si>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</si>
  <si>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</si>
  <si>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</si>
  <si>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</si>
  <si>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</si>
  <si>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</si>
  <si>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</si>
  <si>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</si>
  <si>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</si>
  <si>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</si>
  <si>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</si>
  <si>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</si>
  <si>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</si>
  <si>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</si>
  <si>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</si>
  <si>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</si>
  <si>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</si>
  <si>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</si>
  <si>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</si>
  <si>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</si>
  <si>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</si>
  <si>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</si>
  <si>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</si>
  <si>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</si>
  <si>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</si>
  <si>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</si>
  <si>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</si>
  <si>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</si>
  <si>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</si>
  <si>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</si>
  <si>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</si>
  <si>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</si>
  <si>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</si>
  <si>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</si>
  <si>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</si>
  <si>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</si>
  <si>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</si>
  <si>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</si>
  <si>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</si>
  <si>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</si>
  <si>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</si>
  <si>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</si>
  <si>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</si>
  <si>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</si>
  <si>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</si>
  <si>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</si>
  <si>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</si>
  <si>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</si>
  <si>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</si>
  <si>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</si>
  <si>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</si>
  <si>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</si>
  <si>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</si>
  <si>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</si>
  <si>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</si>
  <si>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</si>
  <si>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</si>
  <si>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</si>
  <si>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</si>
  <si>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</si>
  <si>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</si>
  <si>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</si>
  <si>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</si>
  <si>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</si>
  <si>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</si>
  <si>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</si>
  <si>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</si>
  <si>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</si>
  <si>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</si>
  <si>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</si>
  <si>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</si>
  <si>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</si>
  <si>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</si>
  <si>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</si>
  <si>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</si>
  <si>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</si>
  <si>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</si>
  <si>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</si>
  <si>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</si>
  <si>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</si>
  <si>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</si>
  <si>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</si>
  <si>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</si>
  <si>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</si>
  <si>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</si>
  <si>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</si>
  <si>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</si>
  <si>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</si>
  <si>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</si>
  <si>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</si>
  <si>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</si>
  <si>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</si>
  <si>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</si>
  <si>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</si>
  <si>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</si>
  <si>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</si>
  <si>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</si>
  <si>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</si>
  <si>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</si>
  <si>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</si>
  <si>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</si>
  <si>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</si>
  <si>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</si>
  <si>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</si>
  <si>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</si>
  <si>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</si>
  <si>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</si>
  <si>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</si>
  <si>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</si>
  <si>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</si>
  <si>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</si>
  <si>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</si>
  <si>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</si>
  <si>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</si>
  <si>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</si>
  <si>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</si>
  <si>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</si>
  <si>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</si>
  <si>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</si>
  <si>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</si>
  <si>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</si>
  <si>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</si>
  <si>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</si>
  <si>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</si>
  <si>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</si>
  <si>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</si>
  <si>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</si>
  <si>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</si>
  <si>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</si>
  <si>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</si>
  <si>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</si>
  <si>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</si>
  <si>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</si>
  <si>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</si>
  <si>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</si>
  <si>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</si>
  <si>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</si>
  <si>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</si>
  <si>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</si>
  <si>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</si>
  <si>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</si>
  <si>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</si>
  <si>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</si>
  <si>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</si>
  <si>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</si>
  <si>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</si>
  <si>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</si>
  <si>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</si>
  <si>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</si>
  <si>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</si>
  <si>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</si>
  <si>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</si>
  <si>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</si>
  <si>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</si>
  <si>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</si>
  <si>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</si>
  <si>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</si>
  <si>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</si>
  <si>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</si>
  <si>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</si>
  <si>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</si>
  <si>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</si>
  <si>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</si>
  <si>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</si>
  <si>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</si>
  <si>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</si>
  <si>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</si>
  <si>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</si>
  <si>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</si>
  <si>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</si>
  <si>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</si>
  <si>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</si>
  <si>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</si>
  <si>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</si>
  <si>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</si>
  <si>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</si>
  <si>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</si>
  <si>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</si>
  <si>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</si>
  <si>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</si>
  <si>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</si>
  <si>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</si>
  <si>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</si>
  <si>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</si>
  <si>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</si>
  <si>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</si>
  <si>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</si>
  <si>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</si>
  <si>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</si>
  <si>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</si>
  <si>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</si>
  <si>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</si>
  <si>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</si>
  <si>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</si>
  <si>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</si>
  <si>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</si>
  <si>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</si>
  <si>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</si>
  <si>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</si>
  <si>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</si>
  <si>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</si>
  <si>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</si>
  <si>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</si>
  <si>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</si>
  <si>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</si>
  <si>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</si>
  <si>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</si>
  <si>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</si>
  <si>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</si>
  <si>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</si>
  <si>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</si>
  <si>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</si>
  <si>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</si>
  <si>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</si>
  <si>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</si>
  <si>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</si>
  <si>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</si>
  <si>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</si>
  <si>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</si>
  <si>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</si>
  <si>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</si>
  <si>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</si>
  <si>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</si>
  <si>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</si>
  <si>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</si>
  <si>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</si>
  <si>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</si>
  <si>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</si>
  <si>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</si>
  <si>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</si>
  <si>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</si>
  <si>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</si>
  <si>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</si>
  <si>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</si>
  <si>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</si>
  <si>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</si>
  <si>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</si>
  <si>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</si>
  <si>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</si>
  <si>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</si>
  <si>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</si>
  <si>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</si>
  <si>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</si>
  <si>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</si>
  <si>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</si>
  <si>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</si>
  <si>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</si>
  <si>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</si>
  <si>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</si>
  <si>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</si>
  <si>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</si>
  <si>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</si>
  <si>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</si>
  <si>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</si>
  <si>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</si>
  <si>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</si>
  <si>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</si>
  <si>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</si>
  <si>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</si>
  <si>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</si>
  <si>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</si>
  <si>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</si>
  <si>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</si>
  <si>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</si>
  <si>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</si>
  <si>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</si>
  <si>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</si>
  <si>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</si>
  <si>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</si>
  <si>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</si>
  <si>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</si>
  <si>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</si>
  <si>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</si>
  <si>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</si>
  <si>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</si>
  <si>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</si>
  <si>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</si>
  <si>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</si>
  <si>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</si>
  <si>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</si>
  <si>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</si>
  <si>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</si>
  <si>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</si>
  <si>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</si>
  <si>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</si>
  <si>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</si>
  <si>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</si>
  <si>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</si>
  <si>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</si>
  <si>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</si>
  <si>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</si>
  <si>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</si>
  <si>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</si>
  <si>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</si>
  <si>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</si>
  <si>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</si>
  <si>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</si>
  <si>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</si>
  <si>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</si>
  <si>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</si>
  <si>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</si>
  <si>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</si>
  <si>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</si>
  <si>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</si>
  <si>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</si>
  <si>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</si>
  <si>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</si>
  <si>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</si>
  <si>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</si>
  <si>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</si>
  <si>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</si>
  <si>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</si>
  <si>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</si>
  <si>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</si>
  <si>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</si>
  <si>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</si>
  <si>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</si>
  <si>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</si>
  <si>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</si>
  <si>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</si>
  <si>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</si>
  <si>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</si>
  <si>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</si>
  <si>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</si>
  <si>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</si>
  <si>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</si>
  <si>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</si>
  <si>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</si>
  <si>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</si>
  <si>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</si>
  <si>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</si>
  <si>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</si>
  <si>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</si>
  <si>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</si>
  <si>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</si>
  <si>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</si>
  <si>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</si>
  <si>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</si>
  <si>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</si>
  <si>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</si>
  <si>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</si>
  <si>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</si>
  <si>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</si>
  <si>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</si>
  <si>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</si>
  <si>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</si>
  <si>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</si>
  <si>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</si>
  <si>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</si>
  <si>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</si>
  <si>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</si>
  <si>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</si>
  <si>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</si>
  <si>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</si>
  <si>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</si>
  <si>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</si>
  <si>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</si>
  <si>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</si>
  <si>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</si>
  <si>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</si>
  <si>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</si>
  <si>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</si>
  <si>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</si>
  <si>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</si>
  <si>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</si>
  <si>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</si>
  <si>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</si>
  <si>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</si>
  <si>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</si>
  <si>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</si>
  <si>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</si>
  <si>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</si>
  <si>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</si>
  <si>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</si>
  <si>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</si>
  <si>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</si>
  <si>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</si>
  <si>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</si>
  <si>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</si>
  <si>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</si>
  <si>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</si>
  <si>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</si>
  <si>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</si>
  <si>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</si>
  <si>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</si>
  <si>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</si>
  <si>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</si>
  <si>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</si>
  <si>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</si>
  <si>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</si>
  <si>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</si>
  <si>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</si>
  <si>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</si>
  <si>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</si>
  <si>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</si>
  <si>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</si>
  <si>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</si>
  <si>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</si>
  <si>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</si>
  <si>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</si>
  <si>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</si>
  <si>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</si>
  <si>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</si>
  <si>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</si>
  <si>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</si>
  <si>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</si>
  <si>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</si>
  <si>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</si>
  <si>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</si>
  <si>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</si>
  <si>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</si>
  <si>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</si>
  <si>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</si>
  <si>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</si>
  <si>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</si>
  <si>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</si>
  <si>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</si>
  <si>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</si>
  <si>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</si>
  <si>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</si>
  <si>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</si>
  <si>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</si>
  <si>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</si>
  <si>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</si>
  <si>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</si>
  <si>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</si>
  <si>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</si>
  <si>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</si>
  <si>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</si>
  <si>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</si>
  <si>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</si>
  <si>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</si>
  <si>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</si>
  <si>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</si>
  <si>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</si>
  <si>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</si>
  <si>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</si>
  <si>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</si>
  <si>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</si>
  <si>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</si>
  <si>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</si>
  <si>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</si>
  <si>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</si>
  <si>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</si>
  <si>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</si>
  <si>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</si>
  <si>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</si>
  <si>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</si>
  <si>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</si>
  <si>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</si>
  <si>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</si>
  <si>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</si>
  <si>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</si>
  <si>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</si>
  <si>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</si>
  <si>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</si>
  <si>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</si>
  <si>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</si>
  <si>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</si>
  <si>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</si>
  <si>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</si>
  <si>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</si>
  <si>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</si>
  <si>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</si>
  <si>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</si>
  <si>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</si>
  <si>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</si>
  <si>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</si>
  <si>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</si>
  <si>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</si>
  <si>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</si>
  <si>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</si>
  <si>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</si>
  <si>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</si>
  <si>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</si>
  <si>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</si>
  <si>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</si>
  <si>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</si>
  <si>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</si>
  <si>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</si>
  <si>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</si>
  <si>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</si>
  <si>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</si>
  <si>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</si>
  <si>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</si>
  <si>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</si>
  <si>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</si>
  <si>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</si>
  <si>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</si>
  <si>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</si>
  <si>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</si>
  <si>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</si>
  <si>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</si>
  <si>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</si>
  <si>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</si>
  <si>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</si>
  <si>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</si>
  <si>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</si>
  <si>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</si>
  <si>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</si>
  <si>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</si>
  <si>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</si>
  <si>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</si>
  <si>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</si>
  <si>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</si>
  <si>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</si>
  <si>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</si>
  <si>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</si>
  <si>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</si>
  <si>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</si>
  <si>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</si>
  <si>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</si>
  <si>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</si>
  <si>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</si>
  <si>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</si>
  <si>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</si>
  <si>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</si>
  <si>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</si>
  <si>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</si>
  <si>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</si>
  <si>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</si>
  <si>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</si>
  <si>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</si>
  <si>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</si>
  <si>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</si>
  <si>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</si>
  <si>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</si>
  <si>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</si>
  <si>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</si>
  <si>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</si>
  <si>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</si>
  <si>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</si>
  <si>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</si>
  <si>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</si>
  <si>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</si>
  <si>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</si>
  <si>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</si>
  <si>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</si>
  <si>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</si>
  <si>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</si>
  <si>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</si>
  <si>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</si>
  <si>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</si>
  <si>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</si>
  <si>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</si>
  <si>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</si>
  <si>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</si>
  <si>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</si>
  <si>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</si>
  <si>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</si>
  <si>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</si>
  <si>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</si>
  <si>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</si>
  <si>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</si>
  <si>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</si>
  <si>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</si>
  <si>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</si>
  <si>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</si>
  <si>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</si>
  <si>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</si>
  <si>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</si>
  <si>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</si>
  <si>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</si>
  <si>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</si>
  <si>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</si>
  <si>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</si>
  <si>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</si>
  <si>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</si>
  <si>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</si>
  <si>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</si>
  <si>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</si>
  <si>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</si>
  <si>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</si>
  <si>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</si>
  <si>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</si>
  <si>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</si>
  <si>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</si>
  <si>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</si>
  <si>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</si>
  <si>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</si>
  <si>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</si>
  <si>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</si>
  <si>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</si>
  <si>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</si>
  <si>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</si>
  <si>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</si>
  <si>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</si>
  <si>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</si>
  <si>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</si>
  <si>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</si>
  <si>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</si>
  <si>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</si>
  <si>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</si>
  <si>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</si>
  <si>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</si>
  <si>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</si>
  <si>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</si>
  <si>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</si>
  <si>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</si>
  <si>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</si>
  <si>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</si>
  <si>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</si>
  <si>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</si>
  <si>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</si>
  <si>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</si>
  <si>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</si>
  <si>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</si>
  <si>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</si>
  <si>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</si>
  <si>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</si>
  <si>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</si>
  <si>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</si>
  <si>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</si>
  <si>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</si>
  <si>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</si>
  <si>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</si>
  <si>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</si>
  <si>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</si>
  <si>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</si>
  <si>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</si>
  <si>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</si>
  <si>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</si>
  <si>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</si>
  <si>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</si>
  <si>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</si>
  <si>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</si>
  <si>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</si>
  <si>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</si>
  <si>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</si>
  <si>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</si>
  <si>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</si>
  <si>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</si>
  <si>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</si>
  <si>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</si>
  <si>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</si>
  <si>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</si>
  <si>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</si>
  <si>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</si>
  <si>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</si>
  <si>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</si>
  <si>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</si>
  <si>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</si>
  <si>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</si>
  <si>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</si>
  <si>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</si>
  <si>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</si>
  <si>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</si>
  <si>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</si>
  <si>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</si>
  <si>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</si>
  <si>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</si>
  <si>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</si>
  <si>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</si>
  <si>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</si>
  <si>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</si>
  <si>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</si>
  <si>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</si>
  <si>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</si>
  <si>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</si>
  <si>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</si>
  <si>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</si>
  <si>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</si>
  <si>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</si>
  <si>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</si>
  <si>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</si>
  <si>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</si>
  <si>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</si>
  <si>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</si>
  <si>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</si>
  <si>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</si>
  <si>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</si>
  <si>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</si>
  <si>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</si>
  <si>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</si>
  <si>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</si>
  <si>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</si>
  <si>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</si>
  <si>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</si>
  <si>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</si>
  <si>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</si>
  <si>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</si>
  <si>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</si>
  <si>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</si>
  <si>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</si>
  <si>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</si>
  <si>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</si>
  <si>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</si>
  <si>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</si>
  <si>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</si>
  <si>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</si>
  <si>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</si>
  <si>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</si>
  <si>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</si>
  <si>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</si>
  <si>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</si>
  <si>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</si>
  <si>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</si>
  <si>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</si>
  <si>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</si>
  <si>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</si>
  <si>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</si>
  <si>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</si>
  <si>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</si>
  <si>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</si>
  <si>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</si>
  <si>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</si>
  <si>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</si>
  <si>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</si>
  <si>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</si>
  <si>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</si>
  <si>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</si>
  <si>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</si>
  <si>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</si>
  <si>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</si>
  <si>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</si>
  <si>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</si>
  <si>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</si>
  <si>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</si>
  <si>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</si>
  <si>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</si>
  <si>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</si>
  <si>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</si>
  <si>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</si>
  <si>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</si>
  <si>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</si>
  <si>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</si>
  <si>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</si>
  <si>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</si>
  <si>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</si>
  <si>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</si>
  <si>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</si>
  <si>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</si>
  <si>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</si>
  <si>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</si>
  <si>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</si>
  <si>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</si>
  <si>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</si>
  <si>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</si>
  <si>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</si>
  <si>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</si>
  <si>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</si>
  <si>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</si>
  <si>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</si>
  <si>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</si>
  <si>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</si>
  <si>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</si>
  <si>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</si>
  <si>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</si>
  <si>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</si>
  <si>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</si>
  <si>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</si>
  <si>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</si>
  <si>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</si>
  <si>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</si>
  <si>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</si>
  <si>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</si>
  <si>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</si>
  <si>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</si>
  <si>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</si>
  <si>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</si>
  <si>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</si>
  <si>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</si>
  <si>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</si>
  <si>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</si>
  <si>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</si>
  <si>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</si>
  <si>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</si>
  <si>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</si>
  <si>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</si>
  <si>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</si>
  <si>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</si>
  <si>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</si>
  <si>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</si>
  <si>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</si>
  <si>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</si>
  <si>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</si>
  <si>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</si>
  <si>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</si>
  <si>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</si>
  <si>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</si>
  <si>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</si>
  <si>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</si>
  <si>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</si>
  <si>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</si>
  <si>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</si>
  <si>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</si>
  <si>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</si>
  <si>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</si>
  <si>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</si>
  <si>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</si>
  <si>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</si>
  <si>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</si>
  <si>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</si>
  <si>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</si>
  <si>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</si>
  <si>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</si>
  <si>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</si>
  <si>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</si>
  <si>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</si>
  <si>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</si>
  <si>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</si>
  <si>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</si>
  <si>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</si>
  <si>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</si>
  <si>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</si>
  <si>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</si>
  <si>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</si>
  <si>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</si>
  <si>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</si>
  <si>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</si>
  <si>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</si>
  <si>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</si>
  <si>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</si>
  <si>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</si>
  <si>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</si>
  <si>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</si>
  <si>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</si>
  <si>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</si>
  <si>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</si>
  <si>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</si>
  <si>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</si>
  <si>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</si>
  <si>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</si>
  <si>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</si>
  <si>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</si>
  <si>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</si>
  <si>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</si>
  <si>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</si>
  <si>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</si>
  <si>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</si>
  <si>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</si>
  <si>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</si>
  <si>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</si>
  <si>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</si>
  <si>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</si>
  <si>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</si>
  <si>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</si>
  <si>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</si>
  <si>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</si>
  <si>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</si>
  <si>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</si>
  <si>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</si>
  <si>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</si>
  <si>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</si>
  <si>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</si>
  <si>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</si>
  <si>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</si>
  <si>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</si>
  <si>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</si>
  <si>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</si>
  <si>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</si>
  <si>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</si>
  <si>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</si>
  <si>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</si>
  <si>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</si>
  <si>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</si>
  <si>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</si>
  <si>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</si>
  <si>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</si>
  <si>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</si>
  <si>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</si>
  <si>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</si>
  <si>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</si>
  <si>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</si>
  <si>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</si>
  <si>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</si>
  <si>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</si>
  <si>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</si>
  <si>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</si>
  <si>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</si>
  <si>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</si>
  <si>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</si>
  <si>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</si>
  <si>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</si>
  <si>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</si>
  <si>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</si>
  <si>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</si>
  <si>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</si>
  <si>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</si>
  <si>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</si>
  <si>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</si>
  <si>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</si>
  <si>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</si>
  <si>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</si>
  <si>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</si>
  <si>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</si>
  <si>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</si>
  <si>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</si>
  <si>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</si>
  <si>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</si>
  <si>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</si>
  <si>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</si>
  <si>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</si>
  <si>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</si>
  <si>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</si>
  <si>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</si>
  <si>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</si>
  <si>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</si>
  <si>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</si>
  <si>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</si>
  <si>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</si>
  <si>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</si>
  <si>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</si>
  <si>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</si>
  <si>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</si>
  <si>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</si>
  <si>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</si>
  <si>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</si>
  <si>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</si>
  <si>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</si>
  <si>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</si>
  <si>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</si>
  <si>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</si>
  <si>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</si>
  <si>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</si>
  <si>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</si>
  <si>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</si>
  <si>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</si>
  <si>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</si>
  <si>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</si>
  <si>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</si>
  <si>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</si>
  <si>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</si>
  <si>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</si>
  <si>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</si>
  <si>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</si>
  <si>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</si>
  <si>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</si>
  <si>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</si>
  <si>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</si>
  <si>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</si>
  <si>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</si>
  <si>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</si>
  <si>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</si>
  <si>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</si>
  <si>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</si>
  <si>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</si>
  <si>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</si>
  <si>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</si>
  <si>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</si>
  <si>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</si>
  <si>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</si>
  <si>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</si>
  <si>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</si>
  <si>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</si>
  <si>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</si>
  <si>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</si>
  <si>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</si>
  <si>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</si>
  <si>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</si>
  <si>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</si>
  <si>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</si>
  <si>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</si>
  <si>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</si>
  <si>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</si>
  <si>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</si>
  <si>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</si>
  <si>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</si>
  <si>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</si>
  <si>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</si>
  <si>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</si>
  <si>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</si>
  <si>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</si>
  <si>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</si>
  <si>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</si>
  <si>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</si>
  <si>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</si>
  <si>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</si>
  <si>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</si>
  <si>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</si>
  <si>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</si>
  <si>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</si>
  <si>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</si>
  <si>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</si>
  <si>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</si>
  <si>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</si>
  <si>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</si>
  <si>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</si>
  <si>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</si>
  <si>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</si>
  <si>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</si>
  <si>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</si>
  <si>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</si>
  <si>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</si>
  <si>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</si>
  <si>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</si>
  <si>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</si>
  <si>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</si>
  <si>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</si>
  <si>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</si>
  <si>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</si>
  <si>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</si>
  <si>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</si>
  <si>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</si>
  <si>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</si>
  <si>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</si>
  <si>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</si>
  <si>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</si>
  <si>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</si>
  <si>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</si>
  <si>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</si>
  <si>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</si>
  <si>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</si>
  <si>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</si>
  <si>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</si>
  <si>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</si>
  <si>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</si>
  <si>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</si>
  <si>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</si>
  <si>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</si>
  <si>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</si>
  <si>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</si>
  <si>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</si>
  <si>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</si>
  <si>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</si>
  <si>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</si>
  <si>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</si>
  <si>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</si>
  <si>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</si>
  <si>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</si>
  <si>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</si>
  <si>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</si>
  <si>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</si>
  <si>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</si>
  <si>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</si>
  <si>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</si>
  <si>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</si>
  <si>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</si>
  <si>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</si>
  <si>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</si>
  <si>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</si>
  <si>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</si>
  <si>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</si>
  <si>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</si>
  <si>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</si>
  <si>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</si>
  <si>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</si>
  <si>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</si>
  <si>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</si>
  <si>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</si>
  <si>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</si>
  <si>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</si>
  <si>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</si>
  <si>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</si>
  <si>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</si>
  <si>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</si>
  <si>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</si>
  <si>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</si>
  <si>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</si>
  <si>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</si>
  <si>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</si>
  <si>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</si>
  <si>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</si>
  <si>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</si>
  <si>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</si>
  <si>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</si>
  <si>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</si>
  <si>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</si>
  <si>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</si>
  <si>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</si>
  <si>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</si>
  <si>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</si>
  <si>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</si>
  <si>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</si>
  <si>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</si>
  <si>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</si>
  <si>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</si>
  <si>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</si>
  <si>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</si>
  <si>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</si>
  <si>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</si>
  <si>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</si>
  <si>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</si>
  <si>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</si>
  <si>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</si>
  <si>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</si>
  <si>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</si>
  <si>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</si>
  <si>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</si>
  <si>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</si>
  <si>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</si>
  <si>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</si>
  <si>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</si>
  <si>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</si>
  <si>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</si>
  <si>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</si>
  <si>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</si>
  <si>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</si>
  <si>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</si>
  <si>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</si>
  <si>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</si>
  <si>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</si>
  <si>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</si>
  <si>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</si>
  <si>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</si>
  <si>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</si>
  <si>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</si>
  <si>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</si>
  <si>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</si>
  <si>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</si>
  <si>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</si>
  <si>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</si>
  <si>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</si>
  <si>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</si>
  <si>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</si>
  <si>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</si>
  <si>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</si>
  <si>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</si>
  <si>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</si>
  <si>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</si>
  <si>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</si>
  <si>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</si>
  <si>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</si>
  <si>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</si>
  <si>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</si>
  <si>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</si>
  <si>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</si>
  <si>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</si>
  <si>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</si>
  <si>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</si>
  <si>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</si>
  <si>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</si>
  <si>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</si>
  <si>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</si>
  <si>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</si>
  <si>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</si>
  <si>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</si>
  <si>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</si>
  <si>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</si>
  <si>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</si>
  <si>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</si>
  <si>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</si>
  <si>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</si>
  <si>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</si>
  <si>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</si>
  <si>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</si>
  <si>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</si>
  <si>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</si>
  <si>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</si>
  <si>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</si>
  <si>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</si>
  <si>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</si>
  <si>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</si>
  <si>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</si>
  <si>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</si>
  <si>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</si>
  <si>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</si>
  <si>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</si>
  <si>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</si>
  <si>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</si>
  <si>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</si>
  <si>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</si>
  <si>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</si>
  <si>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</si>
  <si>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</si>
  <si>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</si>
  <si>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</si>
  <si>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</si>
  <si>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</si>
  <si>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</si>
  <si>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</si>
  <si>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</si>
  <si>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</si>
  <si>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</si>
  <si>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</si>
  <si>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</si>
  <si>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</si>
  <si>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</si>
  <si>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</si>
  <si>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</si>
  <si>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</si>
  <si>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</si>
  <si>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</si>
  <si>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</si>
  <si>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</si>
  <si>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</si>
  <si>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</si>
  <si>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</si>
  <si>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</si>
  <si>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</si>
  <si>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</si>
  <si>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</si>
  <si>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</si>
  <si>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</si>
  <si>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</si>
  <si>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</si>
  <si>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</si>
  <si>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</si>
  <si>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</si>
  <si>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</si>
  <si>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</si>
  <si>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</si>
  <si>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</si>
  <si>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</si>
  <si>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</si>
  <si>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</si>
  <si>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</si>
  <si>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</si>
  <si>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</si>
  <si>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</si>
  <si>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</si>
  <si>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</si>
  <si>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</si>
  <si>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</si>
  <si>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</si>
  <si>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</si>
  <si>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</si>
  <si>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</si>
  <si>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</si>
  <si>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</si>
  <si>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</si>
  <si>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</si>
  <si>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</si>
  <si>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</si>
  <si>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</si>
  <si>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</si>
  <si>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</si>
  <si>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</si>
  <si>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</si>
  <si>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</si>
  <si>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</si>
  <si>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</si>
  <si>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</si>
  <si>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</si>
  <si>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</si>
  <si>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</si>
  <si>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</si>
  <si>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</si>
  <si>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</si>
  <si>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</si>
  <si>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</si>
  <si>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</si>
  <si>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</si>
  <si>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</si>
  <si>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</si>
  <si>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</si>
  <si>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</si>
  <si>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</si>
  <si>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</si>
  <si>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</si>
  <si>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</si>
  <si>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</si>
  <si>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</si>
  <si>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</si>
  <si>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</si>
  <si>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</si>
  <si>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</si>
  <si>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</si>
  <si>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</si>
  <si>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</si>
  <si>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</si>
  <si>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</si>
  <si>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</si>
  <si>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</si>
  <si>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</si>
  <si>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</si>
  <si>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</si>
  <si>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</si>
  <si>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</si>
  <si>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</si>
  <si>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</si>
  <si>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</si>
  <si>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</si>
  <si>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</si>
  <si>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</si>
  <si>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</si>
  <si>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</si>
  <si>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</si>
  <si>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</si>
  <si>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</si>
  <si>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</si>
  <si>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</si>
  <si>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</si>
  <si>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</si>
  <si>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</si>
  <si>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</si>
  <si>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</si>
  <si>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</si>
  <si>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</si>
  <si>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</si>
  <si>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</si>
  <si>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</si>
  <si>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</si>
  <si>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</si>
  <si>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</si>
  <si>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</si>
  <si>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</si>
  <si>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</si>
  <si>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</si>
  <si>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</si>
  <si>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</si>
  <si>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</si>
  <si>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</si>
  <si>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</si>
  <si>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</si>
  <si>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</si>
  <si>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</si>
  <si>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</si>
  <si>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</si>
  <si>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</si>
  <si>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</si>
  <si>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</si>
  <si>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</si>
  <si>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</si>
  <si>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</si>
  <si>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</si>
  <si>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</si>
  <si>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</si>
  <si>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</si>
  <si>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</si>
  <si>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</si>
  <si>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</si>
  <si>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</si>
  <si>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</si>
  <si>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</si>
  <si>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</si>
  <si>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</si>
  <si>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</si>
  <si>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</si>
  <si>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</si>
  <si>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</si>
  <si>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</si>
  <si>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</si>
  <si>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</si>
  <si>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</si>
  <si>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</si>
  <si>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</si>
  <si>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</si>
  <si>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</si>
  <si>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</si>
  <si>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</si>
  <si>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</si>
  <si>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</si>
  <si>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</si>
  <si>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</si>
  <si>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</si>
  <si>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</si>
  <si>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</si>
  <si>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</si>
  <si>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</si>
  <si>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</si>
  <si>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</si>
  <si>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</si>
  <si>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</si>
  <si>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</si>
  <si>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</si>
  <si>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</si>
  <si>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</si>
  <si>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</si>
  <si>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</si>
  <si>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</si>
  <si>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</si>
  <si>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</si>
  <si>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</si>
  <si>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</si>
  <si>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</si>
  <si>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</si>
  <si>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</si>
  <si>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</si>
  <si>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</si>
  <si>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</si>
  <si>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</si>
  <si>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</si>
  <si>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</si>
  <si>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</si>
  <si>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</si>
  <si>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</si>
  <si>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</si>
  <si>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</si>
  <si>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</si>
  <si>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</si>
  <si>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</si>
  <si>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</si>
  <si>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</si>
  <si>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</si>
  <si>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</si>
  <si>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</si>
  <si>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</si>
  <si>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</si>
  <si>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</si>
  <si>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</si>
  <si>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</si>
  <si>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</si>
  <si>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</si>
  <si>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</si>
  <si>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</si>
  <si>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</si>
  <si>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</si>
  <si>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</si>
  <si>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</si>
  <si>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</si>
  <si>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</si>
  <si>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</si>
  <si>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</si>
  <si>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</si>
  <si>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</si>
  <si>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</si>
  <si>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</si>
  <si>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</si>
  <si>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</si>
  <si>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</si>
  <si>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</si>
  <si>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</si>
  <si>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</si>
  <si>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</si>
  <si>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</si>
  <si>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</si>
  <si>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</si>
  <si>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</si>
  <si>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</si>
  <si>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</si>
  <si>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</si>
  <si>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</si>
  <si>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</si>
  <si>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</si>
  <si>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</si>
  <si>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</si>
  <si>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</si>
  <si>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</si>
  <si>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</si>
  <si>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</si>
  <si>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</si>
  <si>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</si>
  <si>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</si>
  <si>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</si>
  <si>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</si>
  <si>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</si>
  <si>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</si>
  <si>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</si>
  <si>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</si>
  <si>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</si>
  <si>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</si>
  <si>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</si>
  <si>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</si>
  <si>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</si>
  <si>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</si>
  <si>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</si>
  <si>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</si>
  <si>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</si>
  <si>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</si>
  <si>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</si>
  <si>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</si>
  <si>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</si>
  <si>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</si>
  <si>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</si>
  <si>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</si>
  <si>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</si>
  <si>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</si>
  <si>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</si>
  <si>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</si>
  <si>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</si>
  <si>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</si>
  <si>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</si>
  <si>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</si>
  <si>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</si>
  <si>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</si>
  <si>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</si>
  <si>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</si>
  <si>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</si>
  <si>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</si>
  <si>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</si>
  <si>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</si>
  <si>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</si>
  <si>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</si>
  <si>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</si>
  <si>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</si>
  <si>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</si>
  <si>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</si>
  <si>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</si>
  <si>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</si>
  <si>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</si>
  <si>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</si>
  <si>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</si>
  <si>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</si>
  <si>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</si>
  <si>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</si>
  <si>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</si>
  <si>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</si>
  <si>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</si>
  <si>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</si>
  <si>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</si>
  <si>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</si>
  <si>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</si>
  <si>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</si>
  <si>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</si>
  <si>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</si>
  <si>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</si>
  <si>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</si>
  <si>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</si>
  <si>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</si>
  <si>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</si>
  <si>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</si>
  <si>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</si>
  <si>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</si>
  <si>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</si>
  <si>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</si>
  <si>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</si>
  <si>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</si>
  <si>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</si>
  <si>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</si>
  <si>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</si>
  <si>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</si>
  <si>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</si>
  <si>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</si>
  <si>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</si>
  <si>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</si>
  <si>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</si>
  <si>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</si>
  <si>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</si>
  <si>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</si>
  <si>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</si>
  <si>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</si>
  <si>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</si>
  <si>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</si>
  <si>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</si>
  <si>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</si>
  <si>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</si>
  <si>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</si>
  <si>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</si>
  <si>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</si>
  <si>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</si>
  <si>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</si>
  <si>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</si>
  <si>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</si>
  <si>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</si>
  <si>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</si>
  <si>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</si>
  <si>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</si>
  <si>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</si>
  <si>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</si>
  <si>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</si>
  <si>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</si>
  <si>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</si>
  <si>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</si>
  <si>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</si>
  <si>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</si>
  <si>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</si>
  <si>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</si>
  <si>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</si>
  <si>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</si>
  <si>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</si>
  <si>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</si>
  <si>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</si>
  <si>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</si>
  <si>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</si>
  <si>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</si>
  <si>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</si>
  <si>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</si>
  <si>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</si>
  <si>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</si>
  <si>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</si>
  <si>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</si>
  <si>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</si>
  <si>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</si>
  <si>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</si>
  <si>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</si>
  <si>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</si>
  <si>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</si>
  <si>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</si>
  <si>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</si>
  <si>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</si>
  <si>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</si>
  <si>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</si>
  <si>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</si>
  <si>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</si>
  <si>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</si>
  <si>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</si>
  <si>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</si>
  <si>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</si>
  <si>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</si>
  <si>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</si>
  <si>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</si>
  <si>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</si>
  <si>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</si>
  <si>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</si>
  <si>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</si>
  <si>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</si>
  <si>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</si>
  <si>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</si>
  <si>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</si>
  <si>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</si>
  <si>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</si>
  <si>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</si>
  <si>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</si>
  <si>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</si>
  <si>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</si>
  <si>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</si>
  <si>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</si>
  <si>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</si>
  <si>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</si>
  <si>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</si>
  <si>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</si>
  <si>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</si>
  <si>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</si>
  <si>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</si>
  <si>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</si>
  <si>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</si>
  <si>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</si>
  <si>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</si>
  <si>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</si>
  <si>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</si>
  <si>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</si>
  <si>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</si>
  <si>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</si>
  <si>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</si>
  <si>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</si>
  <si>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</si>
  <si>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</si>
  <si>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</si>
  <si>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</si>
  <si>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</si>
  <si>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</si>
  <si>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</si>
  <si>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</si>
  <si>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</si>
  <si>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</si>
  <si>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</si>
  <si>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</si>
  <si>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</si>
  <si>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</si>
  <si>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</si>
  <si>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</si>
  <si>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</si>
  <si>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</si>
  <si>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</si>
  <si>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</si>
  <si>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</si>
  <si>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</si>
  <si>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</si>
  <si>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</si>
  <si>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</si>
  <si>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</si>
  <si>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</si>
  <si>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</si>
  <si>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</si>
  <si>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</si>
  <si>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</si>
  <si>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</si>
  <si>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</si>
  <si>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</si>
  <si>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</si>
  <si>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</si>
  <si>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</si>
  <si>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</si>
  <si>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</si>
  <si>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</si>
  <si>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</si>
  <si>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</si>
  <si>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</si>
  <si>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</si>
  <si>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</si>
  <si>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</si>
  <si>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</si>
  <si>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</si>
  <si>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</si>
  <si>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</si>
  <si>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</si>
  <si>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</si>
  <si>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</si>
  <si>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</si>
  <si>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</si>
  <si>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</si>
  <si>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</si>
  <si>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</si>
  <si>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</si>
  <si>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</si>
  <si>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</si>
  <si>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</si>
  <si>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</si>
  <si>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</si>
  <si>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</si>
  <si>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</si>
  <si>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</si>
  <si>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</si>
  <si>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</si>
  <si>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</si>
  <si>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</si>
  <si>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</si>
  <si>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</si>
  <si>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</si>
  <si>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</si>
  <si>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</si>
  <si>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</si>
  <si>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</si>
  <si>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</si>
  <si>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</si>
  <si>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</si>
  <si>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</si>
  <si>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</si>
  <si>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</si>
  <si>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</si>
  <si>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</si>
  <si>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</si>
  <si>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</si>
  <si>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</si>
  <si>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</si>
  <si>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</si>
  <si>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</si>
  <si>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</si>
  <si>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</si>
  <si>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</si>
  <si>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</si>
  <si>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</si>
  <si>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</si>
  <si>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</si>
  <si>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</si>
  <si>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</si>
  <si>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</si>
  <si>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</si>
  <si>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</si>
  <si>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</si>
  <si>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</si>
  <si>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</si>
  <si>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</si>
  <si>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</si>
  <si>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</si>
  <si>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</si>
  <si>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</si>
  <si>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</si>
  <si>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</si>
  <si>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</si>
  <si>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</si>
  <si>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</si>
  <si>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</si>
  <si>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</si>
  <si>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</si>
  <si>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</si>
  <si>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</si>
  <si>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</si>
  <si>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</si>
  <si>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</si>
  <si>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</si>
  <si>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</si>
  <si>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</si>
  <si>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</si>
  <si>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</si>
  <si>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</si>
  <si>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</si>
  <si>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</si>
  <si>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</si>
  <si>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</si>
  <si>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</si>
  <si>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</si>
  <si>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</si>
  <si>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</si>
  <si>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</si>
  <si>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</si>
  <si>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</si>
  <si>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</si>
  <si>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</si>
  <si>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</si>
  <si>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</si>
  <si>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</si>
  <si>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</si>
  <si>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</si>
  <si>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</si>
  <si>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</si>
  <si>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</si>
  <si>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</si>
  <si>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</si>
  <si>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</si>
  <si>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</si>
  <si>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</si>
  <si>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</si>
  <si>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</si>
  <si>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</si>
  <si>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</si>
  <si>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</si>
  <si>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</si>
  <si>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</si>
  <si>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</si>
  <si>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</si>
  <si>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</si>
  <si>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</si>
  <si>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</si>
  <si>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</si>
  <si>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</si>
  <si>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</si>
  <si>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</si>
  <si>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</si>
  <si>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</si>
  <si>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</si>
  <si>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</si>
  <si>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</si>
  <si>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</si>
  <si>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</si>
  <si>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</si>
  <si>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</si>
  <si>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</si>
  <si>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</si>
  <si>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</si>
  <si>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</si>
  <si>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</si>
  <si>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</si>
  <si>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</si>
  <si>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</si>
  <si>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</si>
  <si>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</si>
  <si>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</si>
  <si>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</si>
  <si>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</si>
  <si>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</si>
  <si>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</si>
  <si>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</si>
  <si>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</si>
  <si>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</si>
  <si>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</si>
  <si>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</si>
  <si>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</si>
  <si>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</si>
  <si>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</si>
  <si>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</si>
  <si>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</si>
  <si>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</si>
  <si>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</si>
  <si>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</si>
  <si>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</si>
  <si>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</si>
  <si>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</si>
  <si>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</si>
  <si>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</si>
  <si>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</si>
  <si>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</si>
  <si>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</si>
  <si>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</si>
  <si>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</si>
  <si>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</si>
  <si>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</si>
  <si>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</si>
  <si>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</si>
  <si>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</si>
  <si>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</si>
  <si>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</si>
  <si>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</si>
  <si>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</si>
  <si>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</si>
  <si>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</si>
  <si>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</si>
  <si>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</si>
  <si>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</si>
  <si>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</si>
  <si>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</si>
  <si>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</si>
  <si>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</si>
  <si>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</si>
  <si>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</si>
  <si>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</si>
  <si>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</si>
  <si>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</si>
  <si>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</si>
  <si>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</si>
  <si>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</si>
  <si>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</si>
  <si>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</si>
  <si>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</si>
  <si>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</si>
  <si>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</si>
  <si>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</si>
  <si>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</si>
  <si>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</si>
  <si>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</si>
  <si>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</si>
  <si>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</si>
  <si>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</si>
  <si>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</si>
  <si>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</si>
  <si>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</si>
  <si>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</si>
  <si>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</si>
  <si>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</si>
  <si>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</si>
  <si>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</si>
  <si>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</si>
  <si>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</si>
  <si>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</si>
  <si>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</si>
  <si>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</si>
  <si>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</si>
  <si>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</si>
  <si>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</si>
  <si>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</si>
  <si>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</si>
  <si>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</si>
  <si>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</si>
  <si>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</si>
  <si>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</si>
  <si>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</si>
  <si>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</si>
  <si>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</si>
  <si>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</si>
  <si>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</si>
  <si>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</si>
  <si>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</si>
  <si>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</si>
  <si>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</si>
  <si>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</si>
  <si>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</si>
  <si>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</si>
  <si>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</si>
  <si>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</si>
  <si>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</si>
  <si>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</si>
  <si>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</si>
  <si>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</si>
  <si>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</si>
  <si>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</si>
  <si>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</si>
  <si>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</si>
  <si>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</si>
  <si>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</si>
  <si>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</si>
  <si>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</si>
  <si>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</si>
  <si>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</si>
  <si>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</si>
  <si>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</si>
  <si>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</si>
  <si>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</si>
  <si>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</si>
  <si>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</si>
  <si>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</si>
  <si>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</si>
  <si>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</si>
  <si>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</si>
  <si>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</si>
  <si>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</si>
  <si>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</si>
  <si>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</si>
  <si>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</si>
  <si>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</si>
  <si>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</si>
  <si>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</si>
  <si>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</si>
  <si>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</si>
  <si>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</si>
  <si>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</si>
  <si>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</si>
  <si>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</si>
  <si>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</si>
  <si>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</si>
  <si>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</si>
  <si>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</si>
  <si>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</si>
  <si>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</si>
  <si>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</si>
  <si>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</si>
  <si>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</si>
  <si>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</si>
  <si>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</si>
  <si>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</si>
  <si>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</si>
  <si>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</si>
  <si>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</si>
  <si>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</si>
  <si>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</si>
  <si>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</si>
  <si>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</si>
  <si>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</si>
  <si>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</si>
  <si>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</si>
  <si>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</si>
  <si>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</si>
  <si>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</si>
  <si>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</si>
  <si>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</si>
  <si>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</si>
  <si>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</si>
  <si>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</si>
  <si>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</si>
  <si>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</si>
  <si>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</si>
  <si>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</si>
  <si>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</si>
  <si>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</si>
  <si>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</si>
  <si>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</si>
  <si>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</si>
  <si>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</si>
  <si>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</si>
  <si>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</si>
  <si>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</si>
  <si>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</si>
  <si>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</si>
  <si>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</si>
  <si>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</si>
  <si>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</si>
  <si>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</si>
  <si>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</si>
  <si>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</si>
  <si>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</si>
  <si>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</si>
  <si>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</si>
  <si>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</si>
  <si>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</si>
  <si>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</si>
  <si>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</si>
  <si>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</si>
  <si>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</si>
  <si>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</si>
  <si>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</si>
  <si>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</si>
  <si>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</si>
  <si>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</si>
  <si>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</si>
  <si>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</si>
  <si>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</si>
  <si>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</si>
  <si>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</si>
  <si>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</si>
  <si>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</si>
  <si>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</si>
  <si>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</si>
  <si>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</si>
  <si>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</si>
  <si>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</si>
  <si>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</si>
  <si>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</si>
  <si>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</si>
  <si>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</si>
  <si>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</si>
  <si>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</si>
  <si>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</si>
  <si>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</si>
  <si>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</si>
  <si>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</si>
  <si>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</si>
  <si>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</si>
  <si>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</si>
  <si>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</si>
  <si>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</si>
  <si>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</si>
  <si>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</si>
  <si>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</si>
  <si>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</si>
  <si>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</si>
  <si>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</si>
  <si>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</si>
  <si>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</si>
  <si>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</si>
  <si>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</si>
  <si>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</si>
  <si>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</si>
  <si>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</si>
  <si>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</si>
  <si>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</si>
  <si>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</si>
  <si>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</si>
  <si>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</si>
  <si>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</si>
  <si>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</si>
  <si>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</si>
  <si>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</si>
  <si>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</si>
  <si>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</si>
  <si>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</si>
  <si>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</si>
  <si>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</si>
  <si>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</si>
  <si>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</si>
  <si>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</si>
  <si>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</si>
  <si>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</si>
  <si>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</si>
  <si>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</si>
  <si>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</si>
  <si>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</si>
  <si>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</si>
  <si>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</si>
  <si>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</si>
  <si>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</si>
  <si>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</si>
  <si>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</si>
  <si>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</si>
  <si>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</si>
  <si>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</si>
  <si>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</si>
  <si>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</si>
  <si>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</si>
  <si>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</si>
  <si>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</si>
  <si>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</si>
  <si>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</si>
  <si>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</si>
  <si>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</si>
  <si>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</si>
  <si>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</si>
  <si>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</si>
  <si>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</si>
  <si>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</si>
  <si>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</si>
  <si>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</si>
  <si>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</si>
  <si>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</si>
  <si>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</si>
  <si>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</si>
  <si>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</si>
  <si>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</si>
  <si>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</si>
  <si>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</si>
  <si>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</si>
  <si>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</si>
  <si>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</si>
  <si>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</si>
  <si>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</si>
  <si>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</si>
  <si>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</si>
  <si>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</si>
  <si>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</si>
  <si>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</si>
  <si>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</si>
  <si>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</si>
  <si>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</si>
  <si>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</si>
  <si>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</si>
  <si>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</si>
  <si>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</si>
  <si>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</si>
  <si>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</si>
  <si>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</si>
  <si>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</si>
  <si>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</si>
  <si>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</si>
  <si>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</si>
  <si>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</si>
  <si>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</si>
  <si>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</si>
  <si>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</si>
  <si>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</si>
  <si>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</si>
  <si>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</si>
  <si>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</si>
  <si>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</si>
  <si>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</si>
  <si>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</si>
  <si>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</si>
  <si>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</si>
  <si>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</si>
  <si>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</si>
  <si>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</si>
  <si>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</si>
  <si>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</si>
  <si>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</si>
  <si>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</si>
  <si>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</si>
  <si>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</si>
  <si>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</si>
  <si>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</si>
  <si>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</si>
  <si>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</si>
  <si>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</si>
  <si>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</si>
  <si>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</si>
  <si>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</si>
  <si>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</si>
  <si>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</si>
  <si>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</si>
  <si>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</si>
  <si>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</si>
  <si>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</si>
  <si>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</si>
  <si>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</si>
  <si>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</si>
  <si>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</si>
  <si>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</si>
  <si>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</si>
  <si>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</si>
  <si>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</si>
  <si>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</si>
  <si>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</si>
  <si>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</si>
  <si>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</si>
  <si>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</si>
  <si>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</si>
  <si>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</si>
  <si>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</si>
  <si>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</si>
  <si>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</si>
  <si>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</si>
  <si>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</si>
  <si>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</si>
  <si>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</si>
  <si>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</si>
  <si>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</si>
  <si>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</si>
  <si>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</si>
  <si>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</si>
  <si>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</si>
  <si>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</si>
  <si>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</si>
  <si>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</si>
  <si>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</si>
  <si>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</si>
  <si>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</si>
  <si>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</si>
  <si>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</si>
  <si>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</si>
  <si>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</si>
  <si>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</si>
  <si>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</si>
  <si>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</si>
  <si>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</si>
  <si>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</si>
  <si>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</si>
  <si>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</si>
  <si>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</si>
  <si>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</si>
  <si>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</si>
  <si>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</si>
  <si>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</si>
  <si>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</si>
  <si>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</si>
  <si>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</si>
  <si>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</si>
  <si>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</si>
  <si>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</si>
  <si>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</si>
  <si>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</si>
  <si>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</si>
  <si>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</si>
  <si>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</si>
  <si>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</si>
  <si>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</si>
  <si>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</si>
  <si>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</si>
  <si>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</si>
  <si>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</si>
  <si>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</si>
  <si>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</si>
  <si>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</si>
  <si>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</si>
  <si>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</si>
  <si>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</si>
  <si>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</si>
  <si>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</si>
  <si>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</si>
  <si>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</si>
  <si>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</si>
  <si>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</si>
  <si>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</si>
  <si>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</si>
  <si>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</si>
  <si>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</si>
  <si>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</si>
  <si>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</si>
  <si>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</si>
  <si>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</si>
  <si>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</si>
  <si>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</si>
  <si>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</si>
  <si>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</si>
  <si>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</si>
  <si>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</si>
  <si>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</si>
  <si>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</si>
  <si>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</si>
  <si>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</si>
  <si>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</si>
  <si>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</si>
  <si>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</si>
  <si>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</si>
  <si>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</si>
  <si>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</si>
  <si>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</si>
  <si>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</si>
  <si>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</si>
  <si>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</si>
  <si>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</si>
  <si>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</si>
  <si>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</si>
  <si>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</si>
  <si>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</si>
  <si>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</si>
  <si>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</si>
  <si>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</si>
  <si>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</si>
  <si>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</si>
  <si>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</si>
  <si>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</si>
  <si>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</si>
  <si>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</si>
  <si>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</si>
  <si>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</si>
  <si>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</si>
  <si>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</si>
  <si>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</si>
  <si>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</si>
  <si>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</si>
  <si>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</si>
  <si>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</si>
  <si>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</si>
  <si>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</si>
  <si>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</si>
  <si>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</si>
  <si>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</si>
  <si>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</si>
  <si>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</si>
  <si>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</si>
  <si>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</si>
  <si>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</si>
  <si>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</si>
  <si>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</si>
  <si>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</si>
  <si>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</si>
  <si>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</si>
  <si>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</si>
  <si>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</si>
  <si>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</si>
  <si>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</si>
  <si>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</si>
  <si>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</si>
  <si>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</si>
  <si>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</si>
  <si>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</si>
  <si>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</si>
  <si>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</si>
  <si>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</si>
  <si>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</si>
  <si>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</si>
  <si>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</si>
  <si>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</si>
  <si>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</si>
  <si>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</si>
  <si>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</si>
  <si>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</si>
  <si>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</si>
  <si>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</si>
  <si>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</si>
  <si>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</si>
  <si>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</si>
  <si>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</si>
  <si>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</si>
  <si>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</si>
  <si>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</si>
  <si>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</si>
  <si>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</si>
  <si>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</si>
  <si>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</si>
  <si>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</si>
  <si>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</si>
  <si>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</si>
  <si>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</si>
  <si>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</si>
  <si>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</si>
  <si>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</si>
  <si>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</si>
  <si>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</si>
  <si>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</si>
  <si>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</si>
  <si>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</si>
  <si>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</si>
  <si>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</si>
  <si>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</si>
  <si>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</si>
  <si>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</si>
  <si>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</si>
  <si>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</si>
  <si>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</si>
  <si>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</si>
  <si>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</si>
  <si>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</si>
  <si>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</si>
  <si>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</si>
  <si>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</si>
  <si>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</si>
  <si>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</si>
  <si>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</si>
  <si>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</si>
  <si>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</si>
  <si>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</si>
  <si>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</si>
  <si>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</si>
  <si>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</si>
  <si>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</si>
  <si>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</si>
  <si>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</si>
  <si>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</si>
  <si>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</si>
  <si>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</si>
  <si>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</si>
  <si>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</si>
  <si>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</si>
  <si>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</si>
  <si>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</si>
  <si>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</si>
  <si>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</si>
  <si>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</si>
  <si>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</si>
  <si>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</si>
  <si>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</si>
  <si>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</si>
  <si>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</si>
  <si>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</si>
  <si>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</si>
  <si>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</si>
  <si>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</si>
  <si>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</si>
  <si>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</si>
  <si>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</si>
  <si>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</si>
  <si>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</si>
  <si>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</si>
  <si>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</si>
  <si>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</si>
  <si>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</si>
  <si>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</si>
  <si>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</si>
  <si>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</si>
  <si>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</si>
  <si>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</si>
  <si>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</si>
  <si>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</si>
  <si>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</si>
  <si>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</si>
  <si>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</si>
  <si>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</si>
  <si>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</si>
  <si>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</si>
  <si>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</si>
  <si>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</si>
  <si>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</si>
  <si>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</si>
  <si>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</si>
  <si>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</si>
  <si>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</si>
  <si>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</si>
  <si>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</si>
  <si>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</si>
  <si>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</si>
  <si>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</si>
  <si>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</si>
  <si>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</si>
  <si>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</si>
  <si>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</si>
  <si>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</si>
  <si>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</si>
  <si>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</si>
  <si>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</si>
  <si>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</si>
  <si>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</si>
  <si>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</si>
  <si>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</si>
  <si>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</si>
  <si>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</si>
  <si>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</si>
  <si>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</si>
  <si>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</si>
  <si>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</si>
  <si>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</si>
  <si>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</si>
  <si>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</si>
  <si>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</si>
  <si>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</si>
  <si>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</si>
  <si>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</si>
  <si>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</si>
  <si>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</si>
  <si>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</si>
  <si>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</si>
  <si>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</si>
  <si>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</si>
  <si>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</si>
  <si>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</si>
  <si>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</si>
  <si>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</si>
  <si>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</si>
  <si>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</si>
  <si>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</si>
  <si>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</si>
  <si>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</si>
  <si>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</si>
  <si>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</si>
  <si>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</si>
  <si>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</si>
  <si>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</si>
  <si>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</si>
  <si>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</si>
  <si>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</si>
  <si>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</si>
  <si>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</si>
  <si>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</si>
  <si>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</si>
  <si>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</si>
  <si>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</si>
  <si>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</si>
  <si>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</si>
  <si>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</si>
  <si>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</si>
  <si>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</si>
  <si>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</si>
  <si>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</si>
  <si>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</si>
  <si>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</si>
  <si>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</si>
  <si>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</si>
  <si>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</si>
  <si>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</si>
  <si>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</si>
  <si>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</si>
  <si>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</si>
  <si>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</si>
  <si>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</si>
  <si>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</si>
  <si>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</si>
  <si>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</si>
  <si>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</si>
  <si>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</si>
  <si>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</si>
  <si>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</si>
  <si>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</si>
  <si>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</si>
  <si>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</si>
  <si>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</si>
  <si>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</si>
  <si>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</si>
  <si>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</si>
  <si>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</si>
  <si>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</si>
  <si>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</si>
  <si>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</si>
  <si>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</si>
  <si>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</si>
  <si>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</si>
  <si>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</si>
  <si>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</si>
  <si>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</si>
  <si>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</si>
  <si>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</si>
  <si>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</si>
  <si>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</si>
  <si>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</si>
  <si>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</si>
  <si>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</si>
  <si>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</si>
  <si>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</si>
  <si>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</si>
  <si>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</si>
  <si>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</si>
  <si>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</si>
  <si>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</si>
  <si>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</si>
  <si>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</si>
  <si>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</si>
  <si>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</si>
  <si>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</si>
  <si>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</si>
  <si>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</si>
  <si>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</si>
  <si>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</si>
  <si>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</si>
  <si>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</si>
  <si>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</si>
  <si>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</si>
  <si>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</si>
  <si>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</si>
  <si>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</si>
  <si>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</si>
  <si>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</si>
  <si>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</si>
  <si>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</si>
  <si>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</si>
  <si>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</si>
  <si>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</si>
  <si>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</si>
  <si>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</si>
  <si>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</si>
  <si>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</si>
  <si>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</si>
  <si>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</si>
  <si>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</si>
  <si>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</si>
  <si>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</si>
  <si>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</si>
  <si>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</si>
  <si>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</si>
  <si>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</si>
  <si>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</si>
  <si>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</si>
  <si>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</si>
  <si>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</si>
  <si>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</si>
  <si>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</si>
  <si>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</si>
  <si>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</si>
  <si>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</si>
  <si>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</si>
  <si>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</si>
  <si>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</si>
  <si>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</si>
  <si>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</si>
  <si>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</si>
  <si>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</si>
  <si>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</si>
  <si>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</si>
  <si>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</si>
  <si>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</si>
  <si>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</si>
  <si>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</si>
  <si>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</si>
  <si>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</si>
  <si>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</si>
  <si>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</si>
  <si>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</si>
  <si>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</si>
  <si>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</si>
  <si>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</si>
  <si>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</si>
  <si>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</si>
  <si>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</si>
  <si>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</si>
  <si>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</si>
  <si>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</si>
  <si>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</si>
  <si>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</si>
  <si>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</si>
  <si>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</si>
  <si>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</si>
  <si>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</si>
  <si>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</si>
  <si>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</si>
  <si>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</si>
  <si>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</si>
  <si>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</si>
  <si>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</si>
  <si>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</si>
  <si>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</si>
  <si>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</si>
  <si>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</si>
  <si>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</si>
  <si>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</si>
  <si>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</si>
  <si>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</si>
  <si>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</si>
  <si>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</si>
  <si>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</si>
  <si>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</si>
  <si>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</si>
  <si>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</si>
  <si>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</si>
  <si>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</si>
  <si>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</si>
  <si>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</si>
  <si>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</si>
  <si>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</si>
  <si>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</si>
  <si>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</si>
  <si>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</si>
  <si>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</si>
  <si>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</si>
  <si>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</si>
  <si>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</si>
  <si>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</si>
  <si>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</si>
  <si>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</si>
  <si>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</si>
  <si>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</si>
  <si>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</si>
  <si>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</si>
  <si>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</si>
  <si>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</si>
  <si>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</si>
  <si>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</si>
  <si>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</si>
  <si>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</si>
  <si>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</si>
  <si>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</si>
  <si>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</si>
  <si>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</si>
  <si>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</si>
  <si>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</si>
  <si>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</si>
  <si>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</si>
  <si>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</si>
  <si>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</si>
  <si>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</si>
  <si>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</si>
  <si>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</si>
  <si>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</si>
  <si>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</si>
  <si>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</si>
  <si>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</si>
  <si>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</si>
  <si>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</si>
  <si>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</si>
  <si>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</si>
  <si>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</si>
  <si>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</si>
  <si>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</si>
  <si>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</si>
  <si>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</si>
  <si>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</si>
  <si>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</si>
  <si>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</si>
  <si>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</si>
  <si>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</si>
  <si>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</si>
  <si>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</si>
  <si>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</si>
  <si>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</si>
  <si>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</si>
  <si>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</si>
  <si>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</si>
  <si>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</si>
  <si>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</si>
  <si>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</si>
  <si>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</si>
  <si>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</si>
  <si>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</si>
  <si>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</si>
  <si>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</si>
  <si>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</si>
  <si>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</si>
  <si>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</si>
  <si>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</si>
  <si>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</si>
  <si>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</si>
  <si>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</si>
  <si>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</si>
  <si>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</si>
  <si>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</si>
  <si>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</si>
  <si>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</si>
  <si>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</si>
  <si>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</si>
  <si>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</si>
  <si>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</si>
  <si>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</si>
  <si>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</si>
  <si>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</si>
  <si>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</si>
  <si>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</si>
  <si>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</si>
  <si>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</si>
  <si>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</si>
  <si>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</si>
  <si>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</si>
  <si>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</si>
  <si>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</si>
  <si>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</si>
  <si>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</si>
  <si>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</si>
  <si>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</si>
  <si>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</si>
  <si>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</si>
  <si>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</si>
  <si>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</si>
  <si>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</si>
  <si>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</si>
  <si>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</si>
  <si>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</si>
  <si>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</si>
  <si>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</si>
  <si>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</si>
  <si>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</si>
  <si>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</si>
  <si>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</si>
  <si>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</si>
  <si>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</si>
  <si>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</si>
  <si>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</si>
  <si>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</si>
  <si>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</si>
  <si>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</si>
  <si>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</si>
  <si>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</si>
  <si>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</si>
  <si>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</si>
  <si>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</si>
  <si>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</si>
  <si>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</si>
  <si>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</si>
  <si>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</si>
  <si>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</si>
  <si>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</si>
  <si>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</si>
  <si>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</si>
  <si>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</si>
  <si>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</si>
  <si>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</si>
  <si>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</si>
  <si>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</si>
  <si>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</si>
  <si>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</si>
  <si>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</si>
  <si>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</si>
  <si>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</si>
  <si>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</si>
  <si>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</si>
  <si>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</si>
  <si>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</si>
  <si>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</si>
  <si>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</si>
  <si>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</si>
  <si>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</si>
  <si>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</si>
  <si>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</si>
  <si>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</si>
  <si>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</si>
  <si>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</si>
  <si>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</si>
  <si>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</si>
  <si>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</si>
  <si>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</si>
  <si>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</si>
  <si>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</si>
  <si>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</si>
  <si>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</si>
  <si>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</si>
  <si>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</si>
  <si>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</si>
  <si>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</si>
  <si>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</si>
  <si>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</si>
  <si>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</si>
  <si>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</si>
  <si>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</si>
  <si>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</si>
  <si>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</si>
  <si>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</si>
  <si>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</si>
  <si>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</si>
  <si>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</si>
  <si>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</si>
  <si>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</si>
  <si>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</si>
  <si>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</si>
  <si>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</si>
  <si>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</si>
  <si>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</si>
  <si>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</si>
  <si>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</si>
  <si>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</si>
  <si>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</si>
  <si>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</si>
  <si>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</si>
  <si>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</si>
  <si>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</si>
  <si>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</si>
  <si>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</si>
  <si>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</si>
  <si>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</si>
  <si>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</si>
  <si>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</si>
  <si>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</si>
  <si>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</si>
  <si>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</si>
  <si>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</si>
  <si>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</si>
  <si>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</si>
  <si>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</si>
  <si>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</si>
  <si>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</si>
  <si>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</si>
  <si>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</si>
  <si>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</si>
  <si>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</si>
  <si>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</si>
  <si>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</si>
  <si>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</si>
  <si>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</si>
  <si>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</si>
  <si>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</si>
  <si>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</si>
  <si>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</si>
  <si>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</si>
  <si>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</si>
  <si>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</si>
  <si>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</si>
  <si>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</si>
  <si>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</si>
  <si>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</si>
  <si>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</si>
  <si>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</si>
  <si>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</si>
  <si>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</si>
  <si>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</si>
  <si>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</si>
  <si>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</si>
  <si>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</si>
  <si>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</si>
  <si>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</si>
  <si>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</si>
  <si>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</si>
  <si>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</si>
  <si>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</si>
  <si>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</si>
  <si>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</si>
  <si>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</si>
  <si>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</si>
  <si>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</si>
  <si>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</si>
  <si>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</si>
  <si>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</si>
  <si>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</si>
  <si>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</si>
  <si>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</si>
  <si>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</si>
  <si>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</si>
  <si>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</si>
  <si>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</si>
  <si>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</si>
  <si>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</si>
  <si>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</si>
  <si>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</si>
  <si>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</si>
  <si>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</si>
  <si>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</si>
  <si>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</si>
  <si>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</si>
  <si>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</si>
  <si>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</si>
  <si>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</si>
  <si>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</si>
  <si>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</si>
  <si>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</si>
  <si>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</si>
  <si>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</si>
  <si>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</si>
  <si>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</si>
  <si>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</si>
  <si>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</si>
  <si>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</si>
  <si>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</si>
  <si>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</si>
  <si>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</si>
  <si>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</si>
  <si>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</si>
  <si>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</si>
  <si>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</si>
  <si>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</si>
  <si>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</si>
  <si>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</si>
  <si>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</si>
  <si>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</si>
  <si>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</si>
  <si>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</si>
  <si>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</si>
  <si>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</si>
  <si>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</si>
  <si>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</si>
  <si>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</si>
  <si>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</si>
  <si>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</si>
  <si>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</si>
  <si>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</si>
  <si>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</si>
  <si>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</si>
  <si>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</si>
  <si>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</si>
  <si>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</si>
  <si>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</si>
  <si>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</si>
  <si>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</si>
  <si>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</si>
  <si>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</si>
  <si>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</si>
  <si>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</si>
  <si>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</si>
  <si>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</si>
  <si>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</si>
  <si>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</si>
  <si>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</si>
  <si>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</si>
  <si>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</si>
  <si>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</si>
  <si>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</si>
  <si>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</si>
  <si>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</si>
  <si>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</si>
  <si>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</si>
  <si>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</si>
  <si>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</si>
  <si>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</si>
  <si>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</si>
  <si>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</si>
  <si>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</si>
  <si>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</si>
  <si>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</si>
  <si>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</si>
  <si>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</si>
  <si>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</si>
  <si>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</si>
  <si>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</si>
  <si>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</si>
  <si>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</si>
  <si>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</si>
  <si>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</si>
  <si>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</si>
  <si>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</si>
  <si>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</si>
  <si>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</si>
  <si>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</si>
  <si>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</si>
  <si>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</si>
  <si>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</si>
  <si>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</si>
  <si>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</si>
  <si>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</si>
  <si>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</si>
  <si>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</si>
  <si>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</si>
  <si>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</si>
  <si>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</si>
  <si>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</si>
  <si>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</si>
  <si>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</si>
  <si>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</si>
  <si>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</si>
  <si>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</si>
  <si>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</si>
  <si>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</si>
  <si>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</si>
  <si>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</si>
  <si>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</si>
  <si>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</si>
  <si>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</si>
  <si>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</si>
  <si>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</si>
  <si>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</si>
  <si>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</si>
  <si>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</si>
  <si>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</si>
  <si>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</si>
  <si>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</si>
  <si>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</si>
  <si>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</si>
  <si>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</si>
  <si>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</si>
  <si>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</si>
  <si>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</si>
  <si>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</si>
  <si>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</si>
  <si>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</si>
  <si>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</si>
  <si>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</si>
  <si>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</si>
  <si>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</si>
  <si>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</si>
  <si>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</si>
  <si>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</si>
  <si>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</si>
  <si>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</si>
  <si>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</si>
  <si>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</si>
  <si>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</si>
  <si>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</si>
  <si>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</si>
  <si>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</si>
  <si>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</si>
  <si>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</si>
  <si>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</si>
  <si>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</si>
  <si>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</si>
  <si>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</si>
  <si>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</si>
  <si>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</si>
  <si>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</si>
  <si>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</si>
  <si>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</si>
  <si>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</si>
  <si>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</si>
  <si>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</si>
  <si>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</si>
  <si>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</si>
  <si>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</si>
  <si>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</si>
  <si>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</si>
  <si>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</si>
  <si>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</si>
  <si>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</si>
  <si>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</si>
  <si>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</si>
  <si>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</si>
  <si>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</si>
  <si>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</si>
  <si>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</si>
  <si>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</si>
  <si>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</si>
  <si>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</si>
  <si>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</si>
  <si>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</si>
  <si>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</si>
  <si>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</si>
  <si>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</si>
  <si>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</si>
  <si>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</si>
  <si>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</si>
  <si>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</si>
  <si>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</si>
  <si>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</si>
  <si>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</si>
  <si>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</si>
  <si>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</si>
  <si>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</si>
  <si>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</si>
  <si>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</si>
  <si>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</si>
  <si>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</si>
  <si>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</si>
  <si>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</si>
  <si>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</si>
  <si>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</si>
  <si>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</si>
  <si>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</si>
  <si>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</si>
  <si>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</si>
  <si>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</si>
  <si>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</si>
  <si>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</si>
  <si>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</si>
  <si>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</si>
  <si>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</si>
  <si>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</si>
  <si>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</si>
  <si>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</si>
  <si>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</si>
  <si>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</si>
  <si>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</si>
  <si>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</si>
  <si>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</si>
  <si>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</si>
  <si>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</si>
  <si>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</si>
  <si>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</si>
  <si>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</si>
  <si>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</si>
  <si>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</si>
  <si>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</si>
  <si>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</si>
  <si>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</si>
  <si>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</si>
  <si>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</si>
  <si>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</si>
  <si>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</si>
  <si>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</si>
  <si>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</si>
  <si>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</si>
  <si>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</si>
  <si>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</si>
  <si>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</si>
  <si>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</si>
  <si>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</si>
  <si>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</si>
  <si>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</si>
  <si>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</si>
  <si>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</si>
  <si>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</si>
  <si>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</si>
  <si>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</si>
  <si>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</si>
  <si>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</si>
  <si>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</si>
  <si>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</si>
  <si>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</si>
  <si>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</si>
  <si>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</si>
  <si>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</si>
  <si>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</si>
  <si>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</si>
  <si>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</si>
  <si>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</si>
  <si>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</si>
  <si>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</si>
  <si>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</si>
  <si>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</si>
  <si>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</si>
  <si>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</si>
  <si>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</si>
  <si>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</si>
  <si>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</si>
  <si>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</si>
  <si>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</si>
  <si>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</si>
  <si>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</si>
  <si>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</si>
  <si>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</si>
  <si>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</si>
  <si>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</si>
  <si>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</si>
  <si>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</si>
  <si>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</si>
  <si>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</si>
  <si>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</si>
  <si>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</si>
  <si>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</si>
  <si>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</si>
  <si>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</si>
  <si>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</si>
  <si>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</si>
  <si>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</si>
  <si>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</si>
  <si>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</si>
  <si>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</si>
  <si>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</si>
  <si>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</si>
  <si>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</si>
  <si>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</si>
  <si>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</si>
  <si>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</si>
  <si>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</si>
  <si>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</si>
  <si>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</si>
  <si>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</si>
  <si>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</si>
  <si>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</si>
  <si>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</si>
  <si>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</si>
  <si>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</si>
  <si>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</si>
  <si>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</si>
  <si>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</si>
  <si>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</si>
  <si>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</si>
  <si>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</si>
  <si>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</si>
  <si>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</si>
  <si>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</si>
  <si>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</si>
  <si>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</si>
  <si>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</si>
  <si>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</si>
  <si>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</si>
  <si>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</si>
  <si>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</si>
  <si>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</si>
  <si>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</si>
  <si>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</si>
  <si>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</si>
  <si>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</si>
  <si>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</si>
  <si>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</si>
  <si>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</si>
  <si>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</si>
  <si>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</si>
  <si>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</si>
  <si>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</si>
  <si>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</si>
  <si>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</si>
  <si>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</si>
  <si>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</si>
  <si>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</si>
  <si>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</si>
  <si>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</si>
  <si>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</si>
  <si>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</si>
  <si>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</si>
  <si>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</si>
  <si>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</si>
  <si>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</si>
  <si>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</si>
  <si>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</si>
  <si>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</si>
  <si>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</si>
  <si>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</si>
  <si>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</si>
  <si>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</si>
  <si>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</si>
  <si>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</si>
  <si>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</si>
  <si>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</si>
  <si>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</si>
  <si>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</si>
  <si>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</si>
  <si>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</si>
  <si>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</si>
  <si>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</si>
  <si>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</si>
  <si>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</si>
  <si>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</si>
  <si>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</si>
  <si>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</si>
  <si>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</si>
  <si>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</si>
  <si>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</si>
  <si>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</si>
  <si>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</si>
  <si>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</si>
  <si>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</si>
  <si>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</si>
  <si>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</si>
  <si>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</si>
  <si>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</si>
  <si>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</si>
  <si>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</si>
  <si>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</si>
  <si>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</si>
  <si>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</si>
  <si>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</si>
  <si>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</si>
  <si>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</si>
  <si>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</si>
  <si>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</si>
  <si>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</si>
  <si>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</si>
  <si>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</si>
  <si>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</si>
  <si>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</si>
  <si>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</si>
  <si>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</si>
  <si>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</si>
  <si>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</si>
  <si>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</si>
  <si>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</si>
  <si>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</si>
  <si>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</si>
  <si>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</si>
  <si>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</si>
  <si>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</si>
  <si>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</si>
  <si>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</si>
  <si>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</si>
  <si>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</si>
  <si>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</si>
  <si>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</si>
  <si>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</si>
  <si>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</si>
  <si>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</si>
  <si>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</si>
  <si>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</si>
  <si>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</si>
  <si>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</si>
  <si>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</si>
  <si>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</si>
  <si>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</si>
  <si>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</si>
  <si>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</si>
  <si>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</si>
  <si>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</si>
  <si>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</si>
  <si>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</si>
  <si>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</si>
  <si>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</si>
  <si>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</si>
  <si>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</si>
  <si>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</si>
  <si>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</si>
  <si>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</si>
  <si>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</si>
  <si>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</si>
  <si>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</si>
  <si>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</si>
  <si>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</si>
  <si>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</si>
  <si>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</si>
  <si>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</si>
  <si>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</si>
  <si>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</si>
  <si>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</si>
  <si>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</si>
  <si>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</si>
  <si>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</si>
  <si>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</si>
  <si>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</si>
  <si>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</si>
  <si>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</si>
  <si>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</si>
  <si>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</si>
  <si>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</si>
  <si>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</si>
  <si>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</si>
  <si>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</si>
  <si>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</si>
  <si>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</si>
  <si>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</si>
  <si>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</si>
  <si>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</si>
  <si>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</si>
  <si>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</si>
  <si>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</si>
  <si>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</si>
  <si>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</si>
  <si>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</si>
  <si>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</si>
  <si>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</si>
  <si>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</si>
  <si>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</si>
  <si>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</si>
  <si>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</si>
  <si>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</si>
  <si>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</si>
  <si>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</si>
  <si>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</si>
  <si>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</si>
  <si>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</si>
  <si>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</si>
  <si>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</si>
  <si>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</si>
  <si>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</si>
  <si>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</si>
  <si>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</si>
  <si>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</si>
  <si>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</si>
  <si>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</si>
  <si>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</si>
  <si>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</si>
  <si>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</si>
  <si>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</si>
  <si>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</si>
  <si>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</si>
  <si>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</si>
  <si>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</si>
  <si>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</si>
  <si>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</si>
  <si>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</si>
  <si>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</si>
  <si>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</si>
  <si>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</si>
  <si>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</si>
  <si>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</si>
  <si>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</si>
  <si>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</si>
  <si>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</si>
  <si>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</si>
  <si>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</si>
  <si>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</si>
  <si>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</si>
  <si>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</si>
  <si>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</si>
  <si>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</si>
  <si>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</si>
  <si>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</si>
  <si>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</si>
  <si>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</si>
  <si>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</si>
  <si>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</si>
  <si>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</si>
  <si>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</si>
  <si>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</si>
  <si>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</si>
  <si>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</si>
  <si>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</si>
  <si>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</si>
  <si>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</si>
  <si>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</si>
  <si>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</si>
  <si>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</si>
  <si>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</si>
  <si>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</si>
  <si>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</si>
  <si>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</si>
  <si>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</si>
  <si>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</si>
  <si>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</si>
  <si>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</si>
  <si>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</si>
  <si>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</si>
  <si>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</si>
  <si>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</si>
  <si>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</si>
  <si>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</si>
  <si>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</si>
  <si>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</si>
  <si>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</si>
  <si>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</si>
  <si>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</si>
  <si>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</si>
  <si>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</si>
  <si>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</si>
  <si>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</si>
  <si>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</si>
  <si>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</si>
  <si>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</si>
  <si>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</si>
  <si>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</si>
  <si>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</si>
  <si>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</si>
  <si>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</si>
  <si>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</si>
  <si>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</si>
  <si>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</si>
  <si>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</si>
  <si>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</si>
  <si>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</si>
  <si>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</si>
  <si>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</si>
  <si>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</si>
  <si>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</si>
  <si>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</si>
  <si>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</si>
  <si>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</si>
  <si>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</si>
  <si>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</si>
  <si>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</si>
  <si>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</si>
  <si>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</si>
  <si>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</si>
  <si>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</si>
  <si>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</si>
  <si>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</si>
  <si>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</si>
  <si>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</si>
  <si>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</si>
  <si>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</si>
  <si>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</si>
  <si>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</si>
  <si>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</si>
  <si>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</si>
  <si>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</si>
  <si>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</si>
  <si>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</si>
  <si>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</si>
  <si>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</si>
  <si>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</si>
  <si>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</si>
  <si>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</si>
  <si>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</si>
  <si>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</si>
  <si>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</si>
  <si>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</si>
  <si>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</si>
  <si>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</si>
  <si>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</si>
  <si>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</si>
  <si>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</si>
  <si>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</si>
  <si>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</si>
  <si>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</si>
  <si>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</si>
  <si>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</si>
  <si>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</si>
  <si>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</si>
  <si>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</si>
  <si>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</si>
  <si>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</si>
  <si>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</si>
  <si>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</si>
  <si>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</si>
  <si>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</si>
  <si>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</si>
  <si>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</si>
  <si>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</si>
  <si>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</si>
  <si>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</si>
  <si>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</si>
  <si>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</si>
  <si>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</si>
  <si>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</si>
  <si>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</si>
  <si>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</si>
  <si>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</si>
  <si>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</si>
  <si>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</si>
  <si>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</si>
  <si>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</si>
  <si>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</si>
  <si>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</si>
  <si>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</si>
  <si>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</si>
  <si>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</si>
  <si>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</si>
  <si>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</si>
  <si>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</si>
  <si>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</si>
  <si>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</si>
  <si>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</si>
  <si>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</si>
  <si>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</si>
  <si>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</si>
  <si>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</si>
  <si>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</si>
  <si>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</si>
  <si>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</si>
  <si>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</si>
  <si>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</si>
  <si>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</si>
  <si>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</si>
  <si>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</si>
  <si>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</si>
  <si>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</si>
  <si>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</si>
  <si>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</si>
  <si>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</si>
  <si>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</si>
  <si>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</si>
  <si>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</si>
  <si>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</si>
  <si>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</si>
  <si>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</si>
  <si>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</si>
  <si>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</si>
  <si>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</si>
  <si>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</si>
  <si>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</si>
  <si>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</si>
  <si>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</si>
  <si>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</si>
  <si>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</si>
  <si>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</si>
  <si>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</si>
  <si>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</si>
  <si>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</si>
  <si>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</si>
  <si>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</si>
  <si>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</si>
  <si>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</si>
  <si>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</si>
  <si>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</si>
  <si>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</si>
  <si>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</si>
  <si>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</si>
  <si>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</si>
  <si>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</si>
  <si>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</si>
  <si>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</si>
  <si>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</si>
  <si>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</si>
  <si>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</si>
  <si>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</si>
  <si>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</si>
  <si>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</si>
  <si>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</si>
  <si>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</si>
  <si>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</si>
  <si>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</si>
  <si>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</si>
  <si>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</si>
  <si>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</si>
  <si>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</si>
  <si>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</si>
  <si>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</si>
  <si>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</si>
  <si>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</si>
  <si>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</si>
  <si>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</si>
  <si>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</si>
  <si>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</si>
  <si>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</si>
  <si>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</si>
  <si>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</si>
  <si>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</si>
  <si>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</si>
  <si>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</si>
  <si>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</si>
  <si>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</si>
  <si>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</si>
  <si>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</si>
  <si>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</si>
  <si>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</si>
  <si>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</si>
  <si>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</si>
  <si>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</si>
  <si>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</si>
  <si>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</si>
  <si>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</si>
  <si>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</si>
  <si>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</si>
  <si>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</si>
  <si>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</si>
  <si>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</si>
  <si>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</si>
  <si>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</si>
  <si>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</si>
  <si>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</si>
  <si>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</si>
  <si>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</si>
  <si>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</si>
  <si>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</si>
  <si>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</si>
  <si>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</si>
  <si>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</si>
  <si>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</si>
  <si>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</si>
  <si>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</si>
  <si>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</si>
  <si>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</si>
  <si>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</si>
  <si>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</si>
  <si>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</si>
  <si>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</si>
  <si>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</si>
  <si>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</si>
  <si>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</si>
  <si>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</si>
  <si>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</si>
  <si>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</si>
  <si>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</si>
  <si>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</si>
  <si>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</si>
  <si>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</si>
  <si>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</si>
  <si>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</si>
  <si>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</si>
  <si>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</si>
  <si>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</si>
  <si>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</si>
  <si>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</si>
  <si>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</si>
  <si>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</si>
  <si>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</si>
  <si>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</si>
  <si>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</si>
  <si>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</si>
  <si>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</si>
  <si>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</si>
  <si>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</si>
  <si>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</si>
  <si>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</si>
  <si>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</si>
  <si>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</si>
  <si>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</si>
  <si>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</si>
  <si>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</si>
  <si>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</si>
  <si>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</si>
  <si>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</si>
  <si>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</si>
  <si>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</si>
  <si>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</si>
  <si>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</si>
  <si>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</si>
  <si>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</si>
  <si>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</si>
  <si>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</si>
  <si>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</si>
  <si>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</si>
  <si>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</si>
  <si>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</si>
  <si>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</si>
  <si>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</si>
  <si>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</si>
  <si>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</si>
  <si>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</si>
  <si>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</si>
  <si>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</si>
  <si>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</si>
  <si>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</si>
  <si>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</si>
  <si>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</si>
  <si>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</si>
  <si>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</si>
  <si>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</si>
  <si>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</si>
  <si>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</si>
  <si>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</si>
  <si>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</si>
  <si>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</si>
  <si>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</si>
  <si>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</si>
  <si>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</si>
  <si>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</si>
  <si>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</si>
  <si>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</si>
  <si>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</si>
  <si>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</si>
  <si>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</si>
  <si>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</si>
  <si>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</si>
  <si>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</si>
  <si>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</si>
  <si>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</si>
  <si>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</si>
  <si>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</si>
  <si>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</si>
  <si>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</si>
  <si>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</si>
  <si>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</si>
  <si>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</si>
  <si>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</si>
  <si>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</si>
  <si>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</si>
  <si>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</si>
  <si>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</si>
  <si>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</si>
  <si>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</si>
  <si>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</si>
  <si>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</si>
  <si>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</si>
  <si>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</si>
  <si>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</si>
  <si>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</si>
  <si>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</si>
  <si>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</si>
  <si>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</si>
  <si>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</si>
  <si>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</si>
  <si>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</si>
  <si>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</si>
  <si>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</si>
  <si>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</si>
  <si>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</si>
  <si>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</si>
  <si>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</si>
  <si>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</si>
  <si>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</si>
  <si>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</si>
  <si>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</si>
  <si>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</si>
  <si>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</si>
  <si>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</si>
  <si>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</si>
  <si>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</si>
  <si>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</si>
  <si>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</si>
  <si>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</si>
  <si>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</si>
  <si>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</si>
  <si>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</si>
  <si>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</si>
  <si>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</si>
  <si>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</si>
  <si>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</si>
  <si>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</si>
  <si>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</si>
  <si>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</si>
  <si>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</si>
  <si>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</si>
  <si>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</si>
  <si>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</si>
  <si>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</si>
  <si>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</si>
  <si>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</si>
  <si>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</si>
  <si>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</si>
  <si>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</si>
  <si>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</si>
  <si>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</si>
  <si>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</si>
  <si>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</si>
  <si>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</si>
  <si>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</si>
  <si>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</si>
  <si>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</si>
  <si>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</si>
  <si>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</si>
  <si>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</si>
  <si>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</si>
  <si>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</si>
  <si>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</si>
  <si>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</si>
  <si>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</si>
  <si>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</si>
  <si>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</si>
  <si>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</si>
  <si>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</si>
  <si>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</si>
  <si>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</si>
  <si>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</si>
  <si>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</si>
  <si>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</si>
  <si>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</si>
  <si>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</si>
  <si>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</si>
  <si>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</si>
  <si>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</si>
  <si>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</si>
  <si>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</si>
  <si>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</si>
  <si>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</si>
  <si>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</si>
  <si>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</si>
  <si>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</si>
  <si>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</si>
  <si>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</si>
  <si>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</si>
  <si>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</si>
  <si>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</si>
  <si>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</si>
  <si>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</si>
  <si>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</si>
  <si>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</si>
  <si>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</si>
  <si>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</si>
  <si>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</si>
  <si>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</si>
  <si>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</si>
  <si>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</si>
  <si>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</si>
  <si>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</si>
  <si>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</si>
  <si>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</si>
  <si>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</si>
  <si>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</si>
  <si>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</si>
  <si>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</si>
  <si>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</si>
  <si>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</si>
  <si>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</si>
  <si>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</si>
  <si>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</si>
  <si>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</si>
  <si>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</si>
  <si>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</si>
  <si>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</si>
  <si>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</si>
  <si>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</si>
  <si>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</si>
  <si>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</si>
  <si>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</si>
  <si>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</si>
  <si>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</si>
  <si>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</si>
  <si>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</si>
  <si>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</si>
  <si>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</si>
  <si>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</si>
  <si>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</si>
  <si>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</si>
  <si>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</si>
  <si>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</si>
  <si>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</si>
  <si>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</si>
  <si>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</si>
  <si>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</si>
  <si>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</si>
  <si>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</si>
  <si>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</si>
  <si>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</si>
  <si>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</si>
  <si>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</si>
  <si>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</si>
  <si>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</si>
  <si>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</si>
  <si>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</si>
  <si>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</si>
  <si>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</si>
  <si>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</si>
  <si>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</si>
  <si>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</si>
  <si>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</si>
  <si>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</si>
  <si>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</si>
  <si>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</si>
  <si>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</si>
  <si>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</si>
  <si>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</si>
  <si>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</si>
  <si>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</si>
  <si>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</si>
  <si>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</si>
  <si>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</si>
  <si>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</si>
  <si>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</si>
  <si>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</si>
  <si>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</si>
  <si>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</si>
  <si>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</si>
  <si>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</si>
  <si>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</si>
  <si>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</si>
  <si>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</si>
  <si>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</si>
  <si>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</si>
  <si>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</si>
  <si>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</si>
  <si>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</si>
  <si>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</si>
  <si>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</si>
  <si>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</si>
  <si>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</si>
  <si>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</si>
  <si>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</si>
  <si>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</si>
  <si>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</si>
  <si>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</si>
  <si>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</si>
  <si>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</si>
  <si>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</si>
  <si>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</si>
  <si>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</si>
  <si>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</si>
  <si>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</si>
  <si>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</si>
  <si>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</si>
  <si>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</si>
  <si>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</si>
  <si>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</si>
  <si>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</si>
  <si>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</si>
  <si>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</si>
  <si>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</si>
  <si>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</si>
  <si>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</si>
  <si>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</si>
  <si>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</si>
  <si>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</si>
  <si>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</si>
  <si>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</si>
  <si>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</si>
  <si>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</si>
  <si>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</si>
  <si>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</si>
  <si>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</si>
  <si>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</si>
  <si>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</si>
  <si>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</si>
  <si>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</si>
  <si>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</si>
  <si>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</si>
  <si>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</si>
  <si>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</si>
  <si>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</si>
  <si>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</si>
  <si>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</si>
  <si>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</si>
  <si>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</si>
  <si>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</si>
  <si>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</si>
  <si>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</si>
  <si>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</si>
  <si>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</si>
  <si>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</si>
  <si>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</si>
  <si>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</si>
  <si>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</si>
  <si>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</si>
  <si>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</si>
  <si>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</si>
  <si>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</si>
  <si>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</si>
  <si>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</si>
  <si>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</si>
  <si>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</si>
  <si>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</si>
  <si>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</si>
  <si>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</si>
  <si>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</si>
  <si>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</si>
  <si>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</si>
  <si>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</si>
  <si>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</si>
  <si>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</si>
  <si>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</si>
  <si>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</si>
  <si>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</si>
  <si>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</si>
  <si>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</si>
  <si>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</si>
  <si>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</si>
  <si>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</si>
  <si>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</si>
  <si>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</si>
  <si>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</si>
  <si>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</si>
  <si>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</si>
  <si>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</si>
  <si>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</si>
  <si>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</si>
  <si>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</si>
  <si>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</si>
  <si>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</si>
  <si>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</si>
  <si>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</si>
  <si>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</si>
  <si>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</si>
  <si>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</si>
  <si>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</si>
  <si>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</si>
  <si>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</si>
  <si>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</si>
  <si>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</si>
  <si>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</si>
  <si>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</si>
  <si>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</si>
  <si>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</si>
  <si>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</si>
  <si>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</si>
  <si>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</si>
  <si>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</si>
  <si>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</si>
  <si>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</si>
  <si>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</si>
  <si>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</si>
  <si>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</si>
  <si>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</si>
  <si>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</si>
  <si>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</si>
  <si>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</si>
  <si>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</si>
  <si>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</si>
  <si>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</si>
  <si>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</si>
  <si>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</si>
  <si>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</si>
  <si>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</si>
  <si>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</si>
  <si>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</si>
  <si>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</si>
  <si>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</si>
  <si>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</si>
  <si>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</si>
  <si>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</si>
  <si>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</si>
  <si>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</si>
  <si>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</si>
  <si>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</si>
  <si>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</si>
  <si>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</si>
  <si>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</si>
  <si>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</si>
  <si>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</si>
  <si>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</si>
  <si>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</si>
  <si>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</si>
  <si>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</si>
  <si>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</si>
  <si>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</si>
  <si>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</si>
  <si>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</si>
  <si>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</si>
  <si>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</si>
  <si>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</si>
  <si>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</si>
  <si>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</si>
  <si>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</si>
  <si>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</si>
  <si>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</si>
  <si>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</si>
  <si>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</si>
  <si>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</si>
  <si>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</si>
  <si>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</si>
  <si>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</si>
  <si>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</si>
  <si>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</si>
  <si>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</si>
  <si>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</si>
  <si>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</si>
  <si>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</si>
  <si>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</si>
  <si>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</si>
  <si>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</si>
  <si>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</si>
  <si>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</si>
  <si>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</si>
  <si>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</si>
  <si>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</si>
  <si>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</si>
  <si>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</si>
  <si>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</si>
  <si>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</si>
  <si>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</si>
  <si>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</si>
  <si>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</si>
  <si>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</si>
  <si>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</si>
  <si>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</si>
  <si>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</si>
  <si>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</si>
  <si>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</si>
  <si>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</si>
  <si>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</si>
  <si>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</si>
  <si>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</si>
  <si>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</si>
  <si>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</si>
  <si>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</si>
  <si>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</si>
  <si>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</si>
  <si>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</si>
  <si>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</si>
  <si>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</si>
  <si>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</si>
  <si>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</si>
  <si>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</si>
  <si>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</si>
  <si>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</si>
  <si>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</si>
  <si>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</si>
  <si>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</si>
  <si>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</si>
  <si>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</si>
  <si>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</si>
  <si>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</si>
  <si>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</si>
  <si>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</si>
  <si>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</si>
  <si>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</si>
  <si>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</si>
  <si>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</si>
  <si>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</si>
  <si>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</si>
  <si>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</si>
  <si>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</si>
  <si>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</si>
  <si>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</si>
  <si>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</si>
  <si>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</si>
  <si>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</si>
  <si>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</si>
  <si>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</si>
  <si>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</si>
  <si>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</si>
  <si>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</si>
  <si>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</si>
  <si>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</si>
  <si>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</si>
  <si>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</si>
  <si>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</si>
  <si>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</si>
  <si>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</si>
  <si>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</si>
  <si>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</si>
  <si>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</si>
  <si>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</si>
  <si>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</si>
  <si>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</si>
  <si>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</si>
  <si>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</si>
  <si>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</si>
  <si>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</si>
  <si>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</si>
  <si>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</si>
  <si>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</si>
  <si>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</si>
  <si>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</si>
  <si>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</si>
  <si>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</si>
  <si>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</si>
  <si>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</si>
  <si>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</si>
  <si>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</si>
  <si>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</si>
  <si>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</si>
  <si>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</si>
  <si>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</si>
  <si>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</si>
  <si>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</si>
  <si>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</si>
  <si>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</si>
  <si>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</si>
  <si>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</si>
  <si>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</si>
  <si>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</si>
  <si>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</si>
  <si>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</si>
  <si>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</si>
  <si>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</si>
  <si>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</si>
  <si>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</si>
  <si>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</si>
  <si>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</si>
  <si>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</si>
  <si>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</si>
  <si>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</si>
  <si>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</si>
  <si>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</si>
  <si>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</si>
  <si>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</si>
  <si>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</si>
  <si>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</si>
  <si>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</si>
  <si>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</si>
  <si>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</si>
  <si>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</si>
  <si>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</si>
  <si>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</si>
  <si>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</si>
  <si>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</si>
  <si>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</si>
  <si>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</si>
  <si>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</si>
  <si>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</si>
  <si>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</si>
  <si>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</si>
  <si>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</si>
  <si>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</si>
  <si>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</si>
  <si>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</si>
  <si>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</si>
  <si>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</si>
  <si>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</si>
  <si>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</si>
  <si>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</si>
  <si>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</si>
  <si>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</si>
  <si>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</si>
  <si>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</si>
  <si>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</si>
  <si>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</si>
  <si>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</si>
  <si>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</si>
  <si>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</si>
  <si>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</si>
  <si>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</si>
  <si>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</si>
  <si>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</si>
  <si>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</si>
  <si>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</si>
  <si>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</si>
  <si>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</si>
  <si>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</si>
  <si>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</si>
  <si>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</si>
  <si>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</si>
  <si>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</si>
  <si>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</si>
  <si>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</si>
  <si>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</si>
  <si>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</si>
  <si>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</si>
  <si>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</si>
  <si>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</si>
  <si>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</si>
  <si>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</si>
  <si>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</si>
  <si>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</si>
  <si>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</si>
  <si>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</si>
  <si>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</si>
  <si>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</si>
  <si>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</si>
  <si>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</si>
  <si>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</si>
  <si>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</si>
  <si>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</si>
  <si>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</si>
  <si>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</si>
  <si>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</si>
  <si>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</si>
  <si>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</si>
  <si>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</si>
  <si>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</si>
  <si>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</si>
  <si>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</si>
  <si>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</si>
  <si>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</si>
  <si>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</si>
  <si>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</si>
  <si>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</si>
  <si>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</si>
  <si>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</si>
  <si>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</si>
  <si>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</si>
  <si>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</si>
  <si>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</si>
  <si>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</si>
  <si>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</si>
  <si>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</si>
  <si>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</si>
  <si>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</si>
  <si>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</si>
  <si>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</si>
  <si>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</si>
  <si>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</si>
  <si>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</si>
  <si>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</si>
  <si>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</si>
  <si>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</si>
  <si>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</si>
  <si>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</si>
  <si>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</si>
  <si>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</si>
  <si>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</si>
  <si>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</si>
  <si>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</si>
  <si>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</si>
  <si>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</si>
  <si>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</si>
  <si>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</si>
  <si>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</si>
  <si>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</si>
  <si>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</si>
  <si>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</si>
  <si>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</si>
  <si>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</si>
  <si>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</si>
  <si>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</si>
  <si>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</si>
  <si>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</si>
  <si>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</si>
  <si>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</si>
  <si>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</si>
  <si>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</si>
  <si>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</si>
  <si>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</si>
  <si>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</si>
  <si>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</si>
  <si>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</si>
  <si>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</si>
  <si>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</si>
  <si>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</si>
  <si>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</si>
  <si>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</si>
  <si>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</si>
  <si>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</si>
  <si>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</si>
  <si>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</si>
  <si>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</si>
  <si>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</si>
  <si>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</si>
  <si>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</si>
  <si>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</si>
  <si>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</si>
  <si>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</si>
  <si>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</si>
  <si>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</si>
  <si>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</si>
  <si>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</si>
  <si>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</si>
  <si>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</si>
  <si>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</si>
  <si>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</si>
  <si>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</si>
  <si>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</si>
  <si>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</si>
  <si>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</si>
  <si>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</si>
  <si>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</si>
  <si>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</si>
  <si>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</si>
  <si>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</si>
  <si>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</si>
  <si>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</si>
  <si>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</si>
  <si>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</si>
  <si>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</si>
  <si>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</si>
  <si>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</si>
  <si>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</si>
  <si>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</si>
  <si>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</si>
  <si>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</si>
  <si>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</si>
  <si>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</si>
  <si>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</si>
  <si>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</si>
  <si>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</si>
  <si>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</si>
  <si>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</si>
  <si>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</si>
  <si>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</si>
  <si>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</si>
  <si>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</si>
  <si>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</si>
  <si>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</si>
  <si>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</si>
  <si>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</si>
  <si>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</si>
  <si>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</si>
  <si>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</si>
  <si>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</si>
  <si>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</si>
  <si>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</si>
  <si>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</si>
  <si>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</si>
  <si>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</si>
  <si>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</si>
  <si>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</si>
  <si>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</si>
  <si>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</si>
  <si>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</si>
  <si>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</si>
  <si>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</si>
  <si>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</si>
  <si>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</si>
  <si>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</si>
  <si>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</si>
  <si>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</si>
  <si>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</si>
  <si>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</si>
  <si>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</si>
  <si>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</si>
  <si>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</si>
  <si>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</si>
  <si>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</si>
  <si>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</si>
  <si>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</si>
  <si>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</si>
  <si>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</si>
  <si>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</si>
  <si>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</si>
  <si>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</si>
  <si>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</si>
  <si>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</si>
  <si>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</si>
  <si>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</si>
  <si>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</si>
  <si>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</si>
  <si>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</si>
  <si>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</si>
  <si>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</si>
  <si>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</si>
  <si>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</si>
  <si>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</si>
  <si>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</si>
  <si>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</si>
  <si>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</si>
  <si>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</si>
  <si>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</si>
  <si>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</si>
  <si>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</si>
  <si>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</si>
  <si>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</si>
  <si>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</si>
  <si>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</si>
  <si>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</si>
  <si>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</si>
  <si>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</si>
  <si>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</si>
  <si>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</si>
  <si>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</si>
  <si>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</si>
  <si>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</si>
  <si>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</si>
  <si>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</si>
  <si>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</si>
  <si>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</si>
  <si>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</si>
  <si>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</si>
  <si>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</si>
  <si>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</si>
  <si>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</si>
  <si>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</si>
  <si>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</si>
  <si>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</si>
  <si>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</si>
  <si>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</si>
  <si>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</si>
  <si>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</si>
  <si>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</si>
  <si>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</si>
  <si>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</si>
  <si>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</si>
  <si>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</si>
  <si>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</si>
  <si>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</si>
  <si>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</si>
  <si>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</si>
  <si>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</si>
  <si>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</si>
  <si>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</si>
  <si>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</si>
  <si>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</si>
  <si>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</si>
  <si>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</si>
  <si>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</si>
  <si>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</si>
  <si>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</si>
  <si>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</si>
  <si>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</si>
  <si>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</si>
  <si>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</si>
  <si>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</si>
  <si>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</si>
  <si>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</si>
  <si>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</si>
  <si>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</si>
  <si>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</si>
  <si>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</si>
  <si>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</si>
  <si>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</si>
  <si>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</si>
  <si>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</si>
  <si>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</si>
  <si>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</si>
  <si>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</si>
  <si>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</si>
  <si>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</si>
  <si>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</si>
  <si>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</si>
  <si>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</si>
  <si>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</si>
  <si>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</si>
  <si>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</si>
  <si>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</si>
  <si>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</si>
  <si>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</si>
  <si>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</si>
  <si>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</si>
  <si>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</si>
  <si>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</si>
  <si>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</si>
  <si>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</si>
  <si>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</si>
  <si>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</si>
  <si>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</si>
  <si>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</si>
  <si>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</si>
  <si>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</si>
  <si>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</si>
  <si>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</si>
  <si>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</si>
  <si>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</si>
  <si>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</si>
  <si>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</si>
  <si>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</si>
  <si>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</si>
  <si>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</si>
  <si>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</si>
  <si>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</si>
  <si>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</si>
  <si>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</si>
  <si>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</si>
  <si>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</si>
  <si>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</si>
  <si>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</si>
  <si>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</si>
  <si>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</si>
  <si>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</si>
  <si>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</si>
  <si>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</si>
  <si>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</si>
  <si>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</si>
  <si>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</si>
  <si>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</si>
  <si>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</si>
  <si>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</si>
  <si>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</si>
  <si>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</si>
  <si>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</si>
  <si>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</si>
  <si>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</si>
  <si>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</si>
  <si>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</si>
  <si>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</si>
  <si>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</si>
  <si>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</si>
  <si>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</si>
  <si>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</si>
  <si>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</si>
  <si>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</si>
  <si>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</si>
  <si>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</si>
  <si>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</si>
  <si>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</si>
  <si>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</si>
  <si>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</si>
  <si>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</si>
  <si>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</si>
  <si>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</si>
  <si>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</si>
  <si>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</si>
  <si>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</si>
  <si>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</si>
  <si>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</si>
  <si>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</si>
  <si>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</si>
  <si>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</si>
  <si>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</si>
  <si>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</si>
  <si>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</si>
  <si>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</si>
  <si>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</si>
  <si>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</si>
  <si>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</si>
  <si>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</si>
  <si>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</si>
  <si>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</si>
  <si>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</si>
  <si>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</si>
  <si>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</si>
  <si>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</si>
  <si>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</si>
  <si>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</si>
  <si>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</si>
  <si>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</si>
  <si>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</si>
  <si>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</si>
  <si>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</si>
  <si>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</si>
  <si>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</si>
  <si>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</si>
  <si>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</si>
  <si>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</si>
  <si>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</si>
  <si>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</si>
  <si>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</si>
  <si>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</si>
  <si>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</si>
  <si>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</si>
  <si>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</si>
  <si>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</si>
  <si>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</si>
  <si>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</si>
  <si>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</si>
  <si>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</si>
  <si>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</si>
  <si>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</si>
  <si>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</si>
  <si>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</si>
  <si>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</si>
  <si>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</si>
  <si>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</si>
  <si>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</si>
  <si>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</si>
  <si>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</si>
  <si>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</si>
  <si>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</si>
  <si>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</si>
  <si>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</si>
  <si>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</si>
  <si>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</si>
  <si>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</si>
  <si>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</si>
  <si>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</si>
  <si>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</si>
  <si>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</si>
  <si>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</si>
  <si>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</si>
  <si>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</si>
  <si>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</si>
  <si>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</si>
  <si>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</si>
  <si>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</si>
  <si>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</si>
  <si>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</si>
  <si>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</si>
  <si>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</si>
  <si>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</si>
  <si>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</si>
  <si>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</si>
  <si>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</si>
  <si>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</si>
  <si>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</si>
  <si>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</si>
  <si>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</si>
  <si>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</si>
  <si>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</si>
  <si>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</si>
  <si>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</si>
  <si>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</si>
  <si>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</si>
  <si>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</si>
  <si>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</si>
  <si>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</si>
  <si>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</si>
  <si>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</si>
  <si>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</si>
  <si>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</si>
  <si>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</si>
  <si>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</si>
  <si>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</si>
  <si>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</si>
  <si>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</si>
  <si>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</si>
  <si>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</si>
  <si>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</si>
  <si>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</si>
  <si>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</si>
  <si>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</si>
  <si>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</si>
  <si>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</si>
  <si>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</si>
  <si>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</si>
  <si>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</si>
  <si>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</si>
  <si>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</si>
  <si>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</si>
  <si>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</si>
  <si>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</si>
  <si>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</si>
  <si>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</si>
  <si>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</si>
  <si>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</si>
  <si>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</si>
  <si>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</si>
  <si>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</si>
  <si>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</si>
  <si>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</si>
  <si>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</si>
  <si>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</si>
  <si>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</si>
  <si>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</si>
  <si>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</si>
  <si>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</si>
  <si>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</si>
  <si>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</si>
  <si>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</si>
  <si>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</si>
  <si>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</si>
  <si>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</si>
  <si>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</si>
  <si>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</si>
  <si>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</si>
  <si>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</si>
  <si>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</si>
  <si>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</si>
  <si>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</si>
  <si>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</si>
  <si>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</si>
  <si>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</si>
  <si>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</si>
  <si>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</si>
  <si>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</si>
  <si>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</si>
  <si>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</si>
  <si>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</si>
  <si>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</si>
  <si>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</si>
  <si>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</si>
  <si>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</si>
  <si>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</si>
  <si>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</si>
  <si>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</si>
  <si>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</si>
  <si>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</si>
  <si>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</si>
  <si>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</si>
  <si>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</si>
  <si>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</si>
  <si>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</si>
  <si>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</si>
  <si>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</si>
  <si>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</si>
  <si>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</si>
  <si>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</si>
  <si>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</si>
  <si>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</si>
  <si>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</si>
  <si>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</si>
  <si>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</si>
  <si>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</si>
  <si>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</si>
  <si>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</si>
  <si>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</si>
  <si>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</si>
  <si>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</si>
  <si>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</si>
  <si>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</si>
  <si>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</si>
  <si>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</si>
  <si>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</si>
  <si>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</si>
  <si>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</si>
  <si>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</si>
  <si>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</si>
  <si>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</si>
  <si>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</si>
  <si>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</si>
  <si>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</si>
  <si>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</si>
  <si>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</si>
  <si>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</si>
  <si>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</si>
  <si>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</si>
  <si>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</si>
  <si>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</si>
  <si>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</si>
  <si>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</si>
  <si>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</si>
  <si>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</si>
  <si>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</si>
  <si>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</si>
  <si>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</si>
  <si>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</si>
  <si>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</si>
  <si>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</si>
  <si>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</si>
  <si>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</si>
  <si>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</si>
  <si>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</si>
  <si>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</si>
  <si>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</si>
  <si>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</si>
  <si>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</si>
  <si>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</si>
  <si>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</si>
  <si>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</si>
  <si>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</si>
  <si>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</si>
  <si>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</si>
  <si>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</si>
  <si>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</si>
  <si>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</si>
  <si>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</si>
  <si>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</si>
  <si>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</si>
  <si>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</si>
  <si>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</si>
  <si>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</si>
  <si>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</si>
  <si>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</si>
  <si>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</si>
  <si>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</si>
  <si>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</si>
  <si>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</si>
  <si>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</si>
  <si>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</si>
  <si>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</si>
  <si>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</si>
  <si>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</si>
  <si>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</si>
  <si>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</si>
  <si>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</si>
  <si>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</si>
  <si>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</si>
  <si>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</si>
  <si>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</si>
  <si>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</si>
  <si>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</si>
  <si>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</si>
  <si>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</si>
  <si>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</si>
  <si>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</si>
  <si>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</si>
  <si>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</si>
  <si>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</si>
  <si>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</si>
  <si>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</si>
  <si>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</si>
  <si>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</si>
  <si>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</si>
  <si>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</si>
  <si>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</si>
  <si>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</si>
  <si>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</si>
  <si>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</si>
  <si>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</si>
  <si>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</si>
  <si>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</si>
  <si>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</si>
  <si>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</si>
  <si>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</si>
  <si>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</si>
  <si>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</si>
  <si>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</si>
  <si>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</si>
  <si>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</si>
  <si>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</si>
  <si>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</si>
  <si>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</si>
  <si>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</si>
  <si>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</si>
  <si>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</si>
  <si>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</si>
  <si>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</si>
  <si>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</si>
  <si>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</si>
  <si>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</si>
  <si>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</si>
  <si>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</si>
  <si>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</si>
  <si>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</si>
  <si>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</si>
  <si>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</si>
  <si>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</si>
  <si>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</si>
  <si>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</si>
  <si>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</si>
  <si>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</si>
  <si>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</si>
  <si>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</si>
  <si>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</si>
  <si>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</si>
  <si>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</si>
  <si>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</si>
  <si>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</si>
  <si>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</si>
  <si>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</si>
  <si>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</si>
  <si>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</si>
  <si>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</si>
  <si>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</si>
  <si>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</si>
  <si>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</si>
  <si>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</si>
  <si>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</si>
  <si>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</si>
  <si>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</si>
  <si>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</si>
  <si>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</si>
  <si>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</si>
  <si>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</si>
  <si>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</si>
  <si>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</si>
  <si>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</si>
  <si>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</si>
  <si>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</si>
  <si>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</si>
  <si>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</si>
  <si>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</si>
  <si>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</si>
  <si>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</si>
  <si>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</si>
  <si>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</si>
  <si>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</si>
  <si>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</si>
  <si>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</si>
  <si>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</si>
  <si>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</si>
  <si>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</si>
  <si>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</si>
  <si>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</si>
  <si>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</si>
  <si>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</si>
  <si>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</si>
  <si>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</si>
  <si>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</si>
  <si>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</si>
  <si>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</si>
  <si>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</si>
  <si>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</si>
  <si>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</si>
  <si>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</si>
  <si>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</si>
  <si>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</si>
  <si>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</si>
  <si>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</si>
  <si>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</si>
  <si>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</si>
  <si>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</si>
  <si>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</si>
  <si>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</si>
  <si>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</si>
  <si>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</si>
  <si>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</si>
  <si>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</si>
  <si>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</si>
  <si>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</si>
  <si>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</si>
  <si>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</si>
  <si>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</si>
  <si>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</si>
  <si>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</si>
  <si>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</si>
  <si>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</si>
  <si>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</si>
  <si>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</si>
  <si>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</si>
  <si>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</si>
  <si>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</si>
  <si>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</si>
  <si>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</si>
  <si>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</si>
  <si>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</si>
  <si>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</si>
  <si>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</si>
  <si>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</si>
  <si>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</si>
  <si>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</si>
  <si>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</si>
  <si>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</si>
  <si>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</si>
  <si>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</si>
  <si>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</si>
  <si>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</si>
  <si>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</si>
  <si>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</si>
  <si>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</si>
  <si>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</si>
  <si>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</si>
  <si>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</si>
  <si>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</si>
  <si>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</si>
  <si>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</si>
  <si>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</si>
  <si>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</si>
  <si>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</si>
  <si>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</si>
  <si>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</si>
  <si>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</si>
  <si>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</si>
  <si>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</si>
  <si>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</si>
  <si>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</si>
  <si>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</si>
  <si>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</si>
  <si>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</si>
  <si>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</si>
  <si>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</si>
  <si>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</si>
  <si>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</si>
  <si>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</si>
  <si>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</si>
  <si>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</si>
  <si>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</si>
  <si>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</si>
  <si>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</si>
  <si>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</si>
  <si>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</si>
  <si>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</si>
  <si>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</si>
  <si>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</si>
  <si>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</si>
  <si>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</si>
  <si>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</si>
  <si>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</si>
  <si>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</si>
  <si>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</si>
  <si>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</si>
  <si>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</si>
  <si>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</si>
  <si>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</si>
  <si>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</si>
  <si>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</si>
  <si>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</si>
  <si>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</si>
  <si>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</si>
  <si>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</si>
  <si>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</si>
  <si>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</si>
  <si>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</si>
  <si>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</si>
  <si>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</si>
  <si>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</si>
  <si>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</si>
  <si>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</si>
  <si>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</si>
  <si>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</si>
  <si>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</si>
  <si>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</si>
  <si>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</si>
  <si>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</si>
  <si>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</si>
  <si>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</si>
  <si>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</si>
  <si>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</si>
  <si>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</si>
  <si>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</si>
  <si>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</si>
  <si>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</si>
  <si>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</si>
  <si>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</si>
  <si>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</si>
  <si>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</si>
  <si>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</si>
  <si>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</si>
  <si>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</si>
  <si>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</si>
  <si>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</si>
  <si>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</si>
  <si>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</si>
  <si>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</si>
  <si>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</si>
  <si>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</si>
  <si>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</si>
  <si>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</si>
  <si>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</si>
  <si>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</si>
  <si>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</si>
  <si>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</si>
  <si>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</si>
  <si>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</si>
  <si>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</si>
  <si>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</si>
  <si>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</si>
  <si>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</si>
  <si>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</si>
  <si>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</si>
  <si>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</si>
  <si>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</si>
  <si>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</si>
  <si>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</si>
  <si>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</si>
  <si>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</si>
  <si>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</si>
  <si>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</si>
  <si>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</si>
  <si>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</si>
  <si>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</si>
  <si>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</si>
  <si>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</si>
  <si>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</si>
  <si>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</si>
  <si>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</si>
  <si>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</si>
  <si>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</si>
  <si>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</si>
  <si>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</si>
  <si>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</si>
  <si>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</si>
  <si>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</si>
  <si>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</si>
  <si>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</si>
  <si>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</si>
  <si>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</si>
  <si>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</si>
  <si>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</si>
  <si>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</si>
  <si>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</si>
  <si>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</si>
  <si>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</si>
  <si>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</si>
  <si>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</si>
  <si>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</si>
  <si>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</si>
  <si>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</si>
  <si>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</si>
  <si>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</si>
  <si>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</si>
  <si>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</si>
  <si>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</si>
  <si>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</si>
  <si>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</si>
  <si>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</si>
  <si>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</si>
  <si>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</si>
  <si>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</si>
  <si>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</si>
  <si>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</si>
  <si>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</si>
  <si>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</si>
  <si>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</si>
  <si>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</si>
  <si>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</si>
  <si>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</si>
  <si>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</si>
  <si>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</si>
  <si>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</si>
  <si>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</si>
  <si>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</si>
  <si>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</si>
  <si>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</si>
  <si>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</si>
  <si>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</si>
  <si>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</si>
  <si>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</si>
  <si>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</si>
  <si>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</si>
  <si>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</si>
  <si>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</si>
  <si>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</si>
  <si>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</si>
  <si>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</si>
  <si>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</si>
  <si>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</si>
  <si>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</si>
  <si>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</si>
  <si>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</si>
  <si>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</si>
  <si>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</si>
  <si>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</si>
  <si>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</si>
  <si>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</si>
  <si>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</si>
  <si>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</si>
  <si>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</si>
  <si>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</si>
  <si>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</si>
  <si>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</si>
  <si>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</si>
  <si>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</si>
  <si>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</si>
  <si>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</si>
  <si>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</si>
  <si>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</si>
  <si>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</si>
  <si>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</si>
  <si>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</si>
  <si>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</si>
  <si>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</si>
  <si>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</si>
  <si>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</si>
  <si>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</si>
  <si>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</si>
  <si>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</si>
  <si>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</si>
  <si>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</si>
  <si>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</si>
  <si>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</si>
  <si>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</si>
  <si>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</si>
  <si>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</si>
  <si>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</si>
  <si>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</si>
  <si>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</si>
  <si>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</si>
  <si>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</si>
  <si>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</si>
  <si>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</si>
  <si>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</si>
  <si>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</si>
  <si>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</si>
  <si>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</si>
  <si>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</si>
  <si>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</si>
  <si>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</si>
  <si>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</si>
  <si>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</si>
  <si>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</si>
  <si>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</si>
  <si>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</si>
  <si>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</si>
  <si>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</si>
  <si>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</si>
  <si>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</si>
  <si>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</si>
  <si>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</si>
  <si>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</si>
  <si>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</si>
  <si>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</si>
  <si>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</si>
  <si>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</si>
  <si>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</si>
  <si>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</si>
  <si>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</si>
  <si>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</si>
  <si>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</si>
  <si>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</si>
  <si>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</si>
  <si>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</si>
  <si>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</si>
  <si>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</si>
  <si>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</si>
  <si>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</si>
  <si>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</si>
  <si>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</si>
  <si>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</si>
  <si>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</si>
  <si>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</si>
  <si>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</si>
  <si>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</si>
  <si>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</si>
  <si>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</si>
  <si>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</si>
  <si>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</si>
  <si>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</si>
  <si>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</si>
  <si>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</si>
  <si>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</si>
  <si>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</si>
  <si>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</si>
  <si>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</si>
  <si>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</si>
  <si>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</si>
  <si>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</si>
  <si>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</si>
  <si>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</si>
  <si>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</si>
  <si>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</si>
  <si>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</si>
  <si>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</si>
  <si>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</si>
  <si>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</si>
  <si>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</si>
  <si>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</si>
  <si>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</si>
  <si>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</si>
  <si>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</si>
  <si>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</si>
  <si>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</si>
  <si>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</si>
  <si>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</si>
  <si>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</si>
  <si>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</si>
  <si>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</si>
  <si>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</si>
  <si>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</si>
  <si>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</si>
  <si>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</si>
  <si>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</si>
  <si>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</si>
  <si>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</si>
  <si>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</si>
  <si>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</si>
  <si>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</si>
  <si>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</si>
  <si>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</si>
  <si>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</si>
  <si>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</si>
  <si>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</si>
  <si>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</si>
  <si>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</si>
  <si>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</si>
  <si>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</si>
  <si>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</si>
  <si>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</si>
  <si>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</si>
  <si>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</si>
  <si>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</si>
  <si>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</si>
  <si>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</si>
  <si>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</si>
  <si>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</si>
  <si>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</si>
  <si>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</si>
  <si>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</si>
  <si>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</si>
  <si>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</si>
  <si>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</si>
  <si>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</si>
  <si>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</si>
  <si>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</si>
  <si>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</si>
  <si>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</si>
  <si>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</si>
  <si>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</si>
  <si>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</si>
  <si>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</si>
  <si>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</si>
  <si>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</si>
  <si>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</si>
  <si>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</si>
  <si>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</si>
  <si>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</si>
  <si>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</si>
  <si>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</si>
  <si>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</si>
  <si>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</si>
  <si>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</si>
  <si>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</si>
  <si>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</si>
  <si>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</si>
  <si>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</si>
  <si>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</si>
  <si>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</si>
  <si>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</si>
  <si>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</si>
  <si>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</si>
  <si>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</si>
  <si>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</si>
  <si>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</si>
  <si>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</si>
  <si>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</si>
  <si>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</si>
  <si>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</si>
  <si>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</si>
  <si>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</si>
  <si>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</si>
  <si>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</si>
  <si>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</si>
  <si>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</si>
  <si>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</si>
  <si>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</si>
  <si>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</si>
  <si>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</si>
  <si>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</si>
  <si>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</si>
  <si>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</si>
  <si>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</si>
  <si>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</si>
  <si>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</si>
  <si>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</si>
  <si>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</si>
  <si>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</si>
  <si>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</si>
  <si>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</si>
  <si>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</si>
  <si>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</si>
  <si>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</si>
  <si>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</si>
  <si>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</si>
  <si>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</si>
  <si>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</si>
  <si>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</si>
  <si>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</si>
  <si>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</si>
  <si>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</si>
  <si>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</si>
  <si>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</si>
  <si>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</si>
  <si>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</si>
  <si>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</si>
  <si>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</si>
  <si>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</si>
  <si>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</si>
  <si>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</si>
  <si>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</si>
  <si>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</si>
  <si>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</si>
  <si>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</si>
  <si>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</si>
  <si>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</si>
  <si>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</si>
  <si>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</si>
  <si>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</si>
  <si>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</si>
  <si>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</si>
  <si>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</si>
  <si>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</si>
  <si>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</si>
  <si>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</si>
  <si>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</si>
  <si>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</si>
  <si>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</si>
  <si>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</si>
  <si>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</si>
  <si>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</si>
  <si>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</si>
  <si>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</si>
  <si>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</si>
  <si>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</si>
  <si>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</si>
  <si>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</si>
  <si>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</si>
  <si>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</si>
  <si>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</si>
  <si>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</si>
  <si>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</si>
  <si>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</si>
  <si>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</si>
  <si>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</si>
  <si>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</si>
  <si>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</si>
  <si>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</si>
  <si>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</si>
  <si>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</si>
  <si>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</si>
  <si>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</si>
  <si>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</si>
  <si>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</si>
  <si>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</si>
  <si>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</si>
  <si>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</si>
  <si>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</si>
  <si>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</si>
  <si>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</si>
  <si>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</si>
  <si>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</si>
  <si>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</si>
  <si>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</si>
  <si>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</si>
  <si>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</si>
  <si>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</si>
  <si>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</si>
  <si>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</si>
  <si>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</si>
  <si>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</si>
  <si>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</si>
  <si>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</si>
  <si>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</si>
  <si>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</si>
  <si>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</si>
  <si>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</si>
  <si>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</si>
  <si>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</si>
  <si>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</si>
  <si>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</si>
  <si>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</si>
  <si>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</si>
  <si>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</si>
  <si>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</si>
  <si>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</si>
  <si>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</si>
  <si>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</si>
  <si>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</si>
  <si>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</si>
  <si>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</si>
  <si>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</si>
  <si>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</si>
  <si>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</si>
  <si>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</si>
  <si>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</si>
  <si>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</si>
  <si>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</si>
  <si>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</si>
  <si>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</si>
  <si>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</si>
  <si>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</si>
  <si>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</si>
  <si>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</si>
  <si>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</si>
  <si>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</si>
  <si>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</si>
  <si>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</si>
  <si>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</si>
  <si>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</si>
  <si>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</si>
  <si>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</si>
  <si>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</si>
  <si>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</si>
  <si>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</si>
  <si>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</si>
  <si>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</si>
  <si>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</si>
  <si>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</si>
  <si>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</si>
  <si>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</si>
  <si>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</si>
  <si>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</si>
  <si>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</si>
  <si>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</si>
  <si>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</si>
  <si>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</si>
  <si>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</si>
  <si>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</si>
  <si>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</si>
  <si>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</si>
  <si>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</si>
  <si>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</si>
  <si>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</si>
  <si>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</si>
  <si>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</si>
  <si>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</si>
  <si>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</si>
  <si>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</si>
  <si>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</si>
  <si>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</si>
  <si>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</si>
  <si>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</si>
  <si>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</si>
  <si>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</si>
  <si>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</si>
  <si>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</si>
  <si>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</si>
  <si>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</si>
  <si>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</si>
  <si>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</si>
  <si>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</si>
  <si>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</si>
  <si>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</si>
  <si>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</si>
  <si>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</si>
  <si>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</si>
  <si>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</si>
  <si>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</si>
  <si>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</si>
  <si>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</si>
  <si>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</si>
  <si>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</si>
  <si>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</si>
  <si>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</si>
  <si>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</si>
  <si>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</si>
  <si>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</si>
  <si>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</si>
  <si>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</si>
  <si>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</si>
  <si>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</si>
  <si>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</si>
  <si>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</si>
  <si>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</si>
  <si>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</si>
  <si>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</si>
  <si>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</si>
  <si>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</si>
  <si>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</si>
  <si>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</si>
  <si>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</si>
  <si>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</si>
  <si>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</si>
  <si>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</si>
  <si>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</si>
  <si>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</si>
  <si>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</si>
  <si>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</si>
  <si>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</si>
  <si>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</si>
  <si>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</si>
  <si>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</si>
  <si>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</si>
  <si>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</si>
  <si>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</si>
  <si>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</si>
  <si>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</si>
  <si>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</si>
  <si>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</si>
  <si>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</si>
  <si>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</si>
  <si>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</si>
  <si>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</si>
  <si>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</si>
  <si>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</si>
  <si>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</si>
  <si>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</si>
  <si>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</si>
  <si>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</si>
  <si>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</si>
  <si>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</si>
  <si>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</si>
  <si>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</si>
  <si>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</si>
  <si>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</si>
  <si>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</si>
  <si>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</si>
  <si>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</si>
  <si>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</si>
  <si>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</si>
  <si>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</si>
  <si>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</si>
  <si>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</si>
  <si>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</si>
  <si>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</si>
  <si>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</si>
  <si>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</si>
  <si>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</si>
  <si>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</si>
  <si>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</si>
  <si>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</si>
  <si>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</si>
  <si>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</si>
  <si>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</si>
  <si>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</si>
  <si>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</si>
  <si>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</si>
  <si>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</si>
  <si>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</si>
  <si>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</si>
  <si>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</si>
  <si>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</si>
  <si>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</si>
  <si>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</si>
  <si>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</si>
  <si>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</si>
  <si>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</si>
  <si>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</si>
  <si>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</si>
  <si>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</si>
  <si>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</si>
  <si>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</si>
  <si>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</si>
  <si>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</si>
  <si>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</si>
  <si>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</si>
  <si>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</si>
  <si>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</si>
  <si>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</si>
  <si>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</si>
  <si>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</si>
  <si>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</si>
  <si>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</si>
  <si>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</si>
  <si>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</si>
  <si>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</si>
  <si>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</si>
  <si>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</si>
  <si>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</si>
  <si>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</si>
  <si>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</si>
  <si>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</si>
  <si>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</si>
  <si>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</si>
  <si>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</si>
  <si>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</si>
  <si>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</si>
  <si>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</si>
  <si>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</si>
  <si>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</si>
  <si>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</si>
  <si>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</si>
  <si>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</si>
  <si>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</si>
  <si>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</si>
  <si>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</si>
  <si>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</si>
  <si>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</si>
  <si>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</si>
  <si>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</si>
  <si>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</si>
  <si>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</si>
  <si>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</si>
  <si>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</si>
  <si>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</si>
  <si>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</si>
  <si>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</si>
  <si>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</si>
  <si>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</si>
  <si>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</si>
  <si>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</si>
  <si>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</si>
  <si>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</si>
  <si>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</si>
  <si>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</si>
  <si>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</si>
  <si>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</si>
  <si>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</si>
  <si>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</si>
  <si>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</si>
  <si>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</si>
  <si>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</si>
  <si>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</si>
  <si>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</si>
  <si>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</si>
  <si>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</si>
  <si>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</si>
  <si>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</si>
  <si>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</si>
  <si>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</si>
  <si>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</si>
  <si>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</si>
  <si>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</si>
  <si>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</si>
  <si>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</si>
  <si>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</si>
  <si>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</si>
  <si>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</si>
  <si>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</si>
  <si>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</si>
  <si>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</si>
  <si>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</si>
  <si>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</si>
  <si>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</si>
  <si>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</si>
  <si>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</si>
  <si>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</si>
  <si>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</si>
  <si>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</si>
  <si>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</si>
  <si>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</si>
  <si>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</si>
  <si>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</si>
  <si>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</si>
  <si>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</si>
  <si>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</si>
  <si>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</si>
  <si>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</si>
  <si>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</si>
  <si>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</si>
  <si>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</si>
  <si>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</si>
  <si>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</si>
  <si>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</si>
  <si>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</si>
  <si>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</si>
  <si>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</si>
  <si>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</si>
  <si>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</si>
  <si>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</si>
  <si>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</si>
  <si>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</si>
  <si>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</si>
  <si>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</si>
  <si>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</si>
  <si>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</si>
  <si>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</si>
  <si>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</si>
  <si>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</si>
  <si>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</si>
  <si>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</si>
  <si>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</si>
  <si>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</si>
  <si>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</si>
  <si>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</si>
  <si>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</si>
  <si>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</si>
  <si>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</si>
  <si>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</si>
  <si>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</si>
  <si>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</si>
  <si>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</si>
  <si>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</si>
  <si>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</si>
  <si>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</si>
  <si>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</si>
  <si>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</si>
  <si>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</si>
  <si>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</si>
  <si>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</si>
  <si>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</si>
  <si>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</si>
  <si>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</si>
  <si>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</si>
  <si>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</si>
  <si>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</si>
  <si>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</si>
  <si>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</si>
  <si>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</si>
  <si>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</si>
  <si>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</si>
  <si>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</si>
  <si>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</si>
  <si>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</si>
  <si>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</si>
  <si>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</si>
  <si>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</si>
  <si>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</si>
  <si>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</si>
  <si>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</si>
  <si>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</si>
  <si>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</si>
  <si>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</si>
  <si>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</si>
  <si>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</si>
  <si>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</si>
  <si>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</si>
  <si>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</si>
  <si>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</si>
  <si>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</si>
  <si>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</si>
  <si>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</si>
  <si>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</si>
  <si>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</si>
  <si>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</si>
  <si>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</si>
  <si>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</si>
  <si>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</si>
  <si>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</si>
  <si>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</si>
  <si>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</si>
  <si>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</si>
  <si>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</si>
  <si>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</si>
  <si>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</si>
  <si>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</si>
  <si>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</si>
  <si>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</si>
  <si>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</si>
  <si>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</si>
  <si>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</si>
  <si>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</si>
  <si>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</si>
  <si>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</si>
  <si>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</si>
  <si>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</si>
  <si>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</si>
  <si>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</si>
  <si>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</si>
  <si>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</si>
  <si>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</si>
  <si>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</si>
  <si>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</si>
  <si>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</si>
  <si>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</si>
  <si>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</si>
  <si>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</si>
  <si>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</si>
  <si>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</si>
  <si>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</si>
  <si>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</si>
  <si>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</si>
  <si>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</si>
  <si>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</si>
  <si>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</si>
  <si>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</si>
  <si>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</si>
  <si>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</si>
  <si>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</si>
  <si>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</si>
  <si>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</si>
  <si>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</si>
  <si>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</si>
  <si>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</si>
  <si>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</si>
  <si>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</si>
  <si>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</si>
  <si>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</si>
  <si>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</si>
  <si>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</si>
  <si>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</si>
  <si>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</si>
  <si>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</si>
  <si>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</si>
  <si>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</si>
  <si>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</si>
  <si>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</si>
  <si>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</si>
  <si>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</si>
  <si>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</si>
  <si>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</si>
  <si>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</si>
  <si>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</si>
  <si>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</si>
  <si>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</si>
  <si>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</si>
  <si>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</si>
  <si>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</si>
  <si>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</si>
  <si>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</si>
  <si>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</si>
  <si>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</si>
  <si>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</si>
  <si>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</si>
  <si>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</si>
  <si>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</si>
  <si>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</si>
  <si>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</si>
  <si>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</si>
  <si>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</si>
  <si>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</si>
  <si>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</si>
  <si>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</si>
  <si>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</si>
  <si>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</si>
  <si>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</si>
  <si>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</si>
  <si>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</si>
  <si>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</si>
  <si>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</si>
  <si>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</si>
  <si>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</si>
  <si>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</si>
  <si>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</si>
  <si>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</si>
  <si>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</si>
  <si>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</si>
  <si>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</si>
  <si>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</si>
  <si>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</si>
  <si>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</si>
  <si>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</si>
  <si>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</si>
  <si>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</si>
  <si>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</si>
  <si>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</si>
  <si>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</si>
  <si>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</si>
  <si>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</si>
  <si>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</si>
  <si>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</si>
  <si>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</si>
  <si>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</si>
  <si>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</si>
  <si>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</si>
  <si>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</si>
  <si>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</si>
  <si>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</si>
  <si>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</si>
  <si>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</si>
  <si>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</si>
  <si>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</si>
  <si>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</si>
  <si>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</si>
  <si>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</si>
  <si>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</si>
  <si>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</si>
  <si>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</si>
  <si>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</si>
  <si>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</si>
  <si>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</si>
  <si>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</si>
  <si>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</si>
  <si>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</si>
  <si>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</si>
  <si>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</si>
  <si>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</si>
  <si>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</si>
  <si>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</si>
  <si>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</si>
  <si>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</si>
  <si>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</si>
  <si>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</si>
  <si>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</si>
  <si>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</si>
  <si>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</si>
  <si>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</si>
  <si>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</si>
  <si>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</si>
  <si>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</si>
  <si>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</si>
  <si>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</si>
  <si>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</si>
  <si>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</si>
  <si>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</si>
  <si>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</si>
  <si>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</si>
  <si>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</si>
  <si>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</si>
  <si>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</si>
  <si>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</si>
  <si>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</si>
  <si>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</si>
  <si>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</si>
  <si>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</si>
  <si>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</si>
  <si>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</si>
  <si>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</si>
  <si>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</si>
  <si>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</si>
  <si>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</si>
  <si>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</si>
  <si>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</si>
  <si>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</si>
  <si>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</si>
  <si>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</si>
  <si>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</si>
  <si>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</si>
  <si>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</si>
  <si>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</si>
  <si>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</si>
  <si>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</si>
  <si>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</si>
  <si>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</si>
  <si>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</si>
  <si>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</si>
  <si>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</si>
  <si>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</si>
  <si>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</si>
  <si>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</si>
  <si>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</si>
  <si>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</si>
  <si>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</si>
  <si>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</si>
  <si>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</si>
  <si>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</si>
  <si>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</si>
  <si>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</si>
  <si>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</si>
  <si>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</si>
  <si>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</si>
  <si>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</si>
  <si>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</si>
  <si>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</si>
  <si>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</si>
  <si>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</si>
  <si>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</si>
  <si>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</si>
  <si>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</si>
  <si>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</si>
  <si>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</si>
  <si>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</si>
  <si>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</si>
  <si>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</si>
  <si>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</si>
  <si>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</si>
  <si>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</si>
  <si>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</si>
  <si>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</si>
  <si>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</si>
  <si>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</si>
  <si>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</si>
  <si>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</si>
  <si>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</si>
  <si>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</si>
  <si>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</si>
  <si>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</si>
  <si>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</si>
  <si>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</si>
  <si>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</si>
  <si>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</si>
  <si>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</si>
  <si>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</si>
  <si>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</si>
  <si>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</si>
  <si>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</si>
  <si>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</si>
  <si>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</si>
  <si>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</si>
  <si>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</si>
  <si>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</si>
  <si>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</si>
  <si>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</si>
  <si>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</si>
  <si>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</si>
  <si>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</si>
  <si>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</si>
  <si>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</si>
  <si>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</si>
  <si>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</si>
  <si>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</si>
  <si>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</si>
  <si>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</si>
  <si>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</si>
  <si>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</si>
  <si>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</si>
  <si>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</si>
  <si>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</si>
  <si>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</si>
  <si>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</si>
  <si>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</si>
  <si>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</si>
  <si>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</si>
  <si>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</si>
  <si>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</si>
  <si>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</si>
  <si>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</si>
  <si>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</si>
  <si>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</si>
  <si>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</si>
  <si>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</si>
  <si>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</si>
  <si>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</si>
  <si>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</si>
  <si>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</si>
  <si>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</si>
  <si>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</si>
  <si>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</si>
  <si>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</si>
  <si>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</si>
  <si>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</si>
  <si>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</si>
  <si>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</si>
  <si>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</si>
  <si>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</si>
  <si>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</si>
  <si>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</si>
  <si>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</si>
  <si>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</si>
  <si>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</si>
  <si>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</si>
  <si>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</si>
  <si>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</si>
  <si>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</si>
  <si>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</si>
  <si>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</si>
  <si>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</si>
  <si>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</si>
  <si>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</si>
  <si>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</si>
  <si>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</si>
  <si>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</si>
  <si>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</si>
  <si>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</si>
  <si>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</si>
  <si>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</si>
  <si>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</si>
  <si>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</si>
  <si>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</si>
  <si>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</si>
  <si>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</si>
  <si>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</si>
  <si>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</si>
  <si>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</si>
  <si>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</si>
  <si>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</si>
  <si>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</si>
  <si>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</si>
  <si>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</si>
  <si>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</si>
  <si>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</si>
  <si>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</si>
  <si>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</si>
  <si>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</si>
  <si>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</si>
  <si>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</si>
  <si>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</si>
  <si>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</si>
  <si>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</si>
  <si>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</si>
  <si>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</si>
  <si>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</si>
  <si>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</si>
  <si>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</si>
  <si>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</si>
  <si>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</si>
  <si>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</si>
  <si>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</si>
  <si>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</si>
  <si>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</si>
  <si>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</si>
  <si>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</si>
  <si>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</si>
  <si>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</si>
  <si>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</si>
  <si>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</si>
  <si>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</si>
  <si>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</si>
  <si>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</si>
  <si>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</si>
  <si>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</si>
  <si>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</si>
  <si>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</si>
  <si>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</si>
  <si>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</si>
  <si>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</si>
  <si>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</si>
  <si>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</si>
  <si>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</si>
  <si>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</si>
  <si>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</si>
  <si>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</si>
  <si>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</si>
  <si>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</si>
  <si>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</si>
  <si>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</si>
  <si>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</si>
  <si>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</si>
  <si>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</si>
  <si>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</si>
  <si>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</si>
  <si>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</si>
  <si>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</si>
  <si>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</si>
  <si>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</si>
  <si>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</si>
  <si>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</si>
  <si>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</si>
  <si>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</si>
  <si>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</si>
  <si>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</si>
  <si>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</si>
  <si>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</si>
  <si>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</si>
  <si>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</si>
  <si>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</si>
  <si>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</si>
  <si>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</si>
  <si>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</si>
  <si>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</si>
  <si>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</si>
  <si>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</si>
  <si>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</si>
  <si>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</si>
  <si>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</si>
  <si>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</si>
  <si>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</si>
  <si>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</si>
  <si>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</si>
  <si>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</si>
  <si>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</si>
  <si>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</si>
  <si>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</si>
  <si>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</si>
  <si>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</si>
  <si>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</si>
  <si>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</si>
  <si>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</si>
  <si>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</si>
  <si>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</si>
  <si>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</si>
  <si>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</si>
  <si>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</si>
  <si>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</si>
  <si>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</si>
  <si>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</si>
  <si>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</si>
  <si>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</si>
  <si>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</si>
  <si>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</si>
  <si>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</si>
  <si>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</si>
  <si>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</si>
  <si>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</si>
  <si>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</si>
  <si>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</si>
  <si>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</si>
  <si>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</si>
  <si>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</si>
  <si>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</si>
  <si>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</si>
  <si>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</si>
  <si>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</si>
  <si>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</si>
  <si>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</si>
  <si>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</si>
  <si>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</si>
  <si>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</si>
  <si>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</si>
  <si>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</si>
  <si>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</si>
  <si>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</si>
  <si>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</si>
  <si>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</si>
  <si>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</si>
  <si>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</si>
  <si>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</si>
  <si>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</si>
  <si>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</si>
  <si>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</si>
  <si>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</si>
  <si>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</si>
  <si>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</si>
  <si>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</si>
  <si>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</si>
  <si>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</si>
  <si>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</si>
  <si>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</si>
  <si>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</si>
  <si>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</si>
  <si>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</si>
  <si>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</si>
  <si>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</si>
  <si>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</si>
  <si>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</si>
  <si>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</si>
  <si>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</si>
  <si>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</si>
  <si>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</si>
  <si>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</si>
  <si>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</si>
  <si>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</si>
  <si>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</si>
  <si>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</si>
  <si>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</si>
  <si>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</si>
  <si>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</si>
  <si>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</si>
  <si>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</si>
  <si>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</si>
  <si>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</si>
  <si>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</si>
  <si>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</si>
  <si>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</si>
  <si>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</si>
  <si>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</si>
  <si>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</si>
  <si>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</si>
  <si>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</si>
  <si>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</si>
  <si>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</si>
  <si>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</si>
  <si>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</si>
  <si>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</si>
  <si>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</si>
  <si>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</si>
  <si>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</si>
  <si>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</si>
  <si>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</si>
  <si>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</si>
  <si>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</si>
  <si>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</si>
  <si>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</si>
  <si>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</si>
  <si>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</si>
  <si>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</si>
  <si>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</si>
  <si>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</si>
  <si>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</si>
  <si>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</si>
  <si>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</si>
  <si>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</si>
  <si>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</si>
  <si>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</si>
  <si>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</si>
  <si>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</si>
  <si>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</si>
  <si>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</si>
  <si>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</si>
  <si>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</si>
  <si>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</si>
  <si>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</si>
  <si>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</si>
  <si>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</si>
  <si>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</si>
  <si>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</si>
  <si>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</si>
  <si>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</si>
  <si>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</si>
  <si>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</si>
  <si>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</si>
  <si>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</si>
  <si>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</si>
  <si>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</si>
  <si>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</si>
  <si>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</si>
  <si>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</si>
  <si>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</si>
  <si>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</si>
  <si>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</si>
  <si>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</si>
  <si>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</si>
  <si>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</si>
  <si>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</si>
  <si>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</si>
  <si>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</si>
  <si>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</si>
  <si>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</si>
  <si>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</si>
  <si>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</si>
  <si>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</si>
  <si>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</si>
  <si>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</si>
  <si>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</si>
  <si>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</si>
  <si>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</si>
  <si>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</si>
  <si>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</si>
  <si>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</si>
  <si>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</si>
  <si>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</si>
  <si>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</si>
  <si>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</si>
  <si>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</si>
  <si>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</si>
  <si>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</si>
  <si>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</si>
  <si>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</si>
  <si>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</si>
  <si>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</si>
  <si>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</si>
  <si>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</si>
  <si>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</si>
  <si>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</si>
  <si>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</si>
  <si>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</si>
  <si>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</si>
  <si>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</si>
  <si>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</si>
  <si>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</si>
  <si>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</si>
  <si>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</si>
  <si>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</si>
  <si>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</si>
  <si>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</si>
  <si>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</si>
  <si>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</si>
  <si>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</si>
  <si>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</si>
  <si>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</si>
  <si>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</si>
  <si>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</si>
  <si>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</si>
  <si>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</si>
  <si>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</si>
  <si>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</si>
  <si>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</si>
  <si>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</si>
  <si>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</si>
  <si>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</si>
  <si>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</si>
  <si>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</si>
  <si>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</si>
  <si>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</si>
  <si>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</si>
  <si>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</si>
  <si>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</si>
  <si>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</si>
  <si>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</si>
  <si>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</si>
  <si>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</si>
  <si>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</si>
  <si>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</si>
  <si>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</si>
  <si>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</si>
  <si>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</si>
  <si>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</si>
  <si>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</si>
  <si>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</si>
  <si>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</si>
  <si>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</si>
  <si>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</si>
  <si>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</si>
  <si>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</si>
  <si>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</si>
  <si>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</si>
  <si>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</si>
  <si>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</si>
  <si>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</si>
  <si>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</si>
  <si>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</si>
  <si>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</si>
  <si>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</si>
  <si>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</si>
  <si>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</si>
  <si>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</si>
  <si>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</si>
  <si>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</si>
  <si>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</si>
  <si>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</si>
  <si>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</si>
  <si>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</si>
  <si>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</si>
  <si>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</si>
  <si>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</si>
  <si>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</si>
  <si>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</si>
  <si>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</si>
  <si>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</si>
  <si>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</si>
  <si>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</si>
  <si>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</si>
  <si>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</si>
  <si>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</si>
  <si>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</si>
  <si>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</si>
  <si>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</si>
  <si>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</si>
  <si>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</si>
  <si>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</si>
  <si>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</si>
  <si>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</si>
  <si>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</si>
  <si>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</si>
  <si>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</si>
  <si>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</si>
  <si>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</si>
  <si>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</si>
  <si>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</si>
  <si>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</si>
  <si>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</si>
  <si>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</si>
  <si>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</si>
  <si>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</si>
  <si>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</si>
  <si>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</si>
  <si>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</si>
  <si>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</si>
  <si>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</si>
  <si>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</si>
  <si>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</si>
  <si>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</si>
  <si>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</si>
  <si>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</si>
  <si>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</si>
  <si>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</si>
  <si>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</si>
  <si>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</si>
  <si>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</si>
  <si>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</si>
  <si>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</si>
  <si>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</si>
  <si>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</si>
  <si>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</si>
  <si>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</si>
  <si>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</si>
  <si>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</si>
  <si>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</si>
  <si>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</si>
  <si>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</si>
  <si>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</si>
  <si>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</si>
  <si>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</si>
  <si>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</si>
  <si>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</si>
  <si>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</si>
  <si>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</si>
  <si>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</si>
  <si>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</si>
  <si>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</si>
  <si>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</si>
  <si>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</si>
  <si>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</si>
  <si>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</si>
  <si>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</si>
  <si>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</si>
  <si>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</si>
  <si>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</si>
  <si>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</si>
  <si>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</si>
  <si>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</si>
  <si>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</si>
  <si>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</si>
  <si>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</si>
  <si>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</si>
  <si>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</si>
  <si>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</si>
  <si>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</si>
  <si>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</si>
  <si>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</si>
  <si>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</si>
  <si>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</si>
  <si>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</si>
  <si>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</si>
  <si>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</si>
  <si>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</si>
  <si>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</si>
  <si>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</si>
  <si>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</si>
  <si>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</si>
  <si>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</si>
  <si>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</si>
  <si>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</si>
  <si>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</si>
  <si>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</si>
  <si>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</si>
  <si>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</si>
  <si>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</si>
  <si>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</si>
  <si>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</si>
  <si>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</si>
  <si>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</si>
  <si>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</si>
  <si>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</si>
  <si>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</si>
  <si>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</si>
  <si>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</si>
  <si>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</si>
  <si>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</si>
  <si>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</si>
  <si>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</si>
  <si>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</si>
  <si>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</si>
  <si>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</si>
  <si>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</si>
  <si>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</si>
  <si>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</si>
  <si>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</si>
  <si>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</si>
  <si>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</si>
  <si>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</si>
  <si>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</si>
  <si>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</si>
  <si>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</si>
  <si>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</si>
  <si>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</si>
  <si>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</si>
  <si>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</si>
  <si>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</si>
  <si>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</si>
  <si>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</si>
  <si>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</si>
  <si>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</si>
  <si>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</si>
  <si>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</si>
  <si>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</si>
  <si>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</si>
  <si>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</si>
  <si>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</si>
  <si>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</si>
  <si>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</si>
  <si>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</si>
  <si>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</si>
  <si>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</si>
  <si>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</si>
  <si>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</si>
  <si>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</si>
  <si>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</si>
  <si>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</si>
  <si>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</si>
  <si>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</si>
  <si>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</si>
  <si>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</si>
  <si>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</si>
  <si>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</si>
  <si>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</si>
  <si>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</si>
  <si>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</si>
  <si>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</si>
  <si>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</si>
  <si>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</si>
  <si>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</si>
  <si>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</si>
  <si>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</si>
  <si>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</si>
  <si>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</si>
  <si>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</si>
  <si>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</si>
  <si>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</si>
  <si>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</si>
  <si>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</si>
  <si>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</si>
  <si>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</si>
  <si>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</si>
  <si>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</si>
  <si>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</si>
  <si>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</si>
  <si>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</si>
  <si>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</si>
  <si>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</si>
  <si>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</si>
  <si>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</si>
  <si>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</si>
  <si>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</si>
  <si>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</si>
  <si>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</si>
  <si>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</si>
  <si>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</si>
  <si>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</si>
  <si>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</si>
  <si>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</si>
  <si>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</si>
  <si>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</si>
  <si>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</si>
  <si>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</si>
  <si>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</si>
  <si>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</si>
  <si>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</si>
  <si>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</si>
  <si>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</si>
  <si>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</si>
  <si>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</si>
  <si>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</si>
  <si>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</si>
  <si>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</si>
  <si>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</si>
  <si>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</si>
  <si>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</si>
  <si>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</si>
  <si>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</si>
  <si>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</si>
  <si>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</si>
  <si>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</si>
  <si>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</si>
  <si>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</si>
  <si>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</si>
  <si>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</si>
  <si>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</si>
  <si>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</si>
  <si>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</si>
  <si>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</si>
  <si>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</si>
  <si>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</si>
  <si>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</si>
  <si>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</si>
  <si>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</si>
  <si>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</si>
  <si>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</si>
  <si>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</si>
  <si>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</si>
  <si>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</si>
  <si>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</si>
  <si>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</si>
  <si>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</si>
  <si>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</si>
  <si>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</si>
  <si>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</si>
  <si>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</si>
  <si>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</si>
  <si>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</si>
  <si>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</si>
  <si>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</si>
  <si>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</si>
  <si>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</si>
  <si>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</si>
  <si>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</si>
  <si>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</si>
  <si>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</si>
  <si>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</si>
  <si>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</si>
  <si>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</si>
  <si>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</si>
  <si>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</si>
  <si>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</si>
  <si>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</si>
  <si>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</si>
  <si>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</si>
  <si>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</si>
  <si>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</si>
  <si>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</si>
  <si>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</si>
  <si>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</si>
  <si>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</si>
  <si>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</si>
  <si>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</si>
  <si>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</si>
  <si>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</si>
  <si>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</si>
  <si>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</si>
  <si>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</si>
  <si>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</si>
  <si>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</si>
  <si>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</si>
  <si>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</si>
  <si>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</si>
  <si>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</si>
  <si>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</si>
  <si>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</si>
  <si>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</si>
  <si>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</si>
  <si>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</si>
  <si>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</si>
  <si>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</si>
  <si>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</si>
  <si>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</si>
  <si>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</si>
  <si>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</si>
  <si>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</si>
  <si>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</si>
  <si>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</si>
  <si>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</si>
  <si>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</si>
  <si>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</si>
  <si>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</si>
  <si>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</si>
  <si>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</si>
  <si>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</si>
  <si>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</si>
  <si>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</si>
  <si>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</si>
  <si>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</si>
  <si>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</si>
  <si>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</si>
  <si>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</si>
  <si>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</si>
  <si>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</si>
  <si>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</si>
  <si>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</si>
  <si>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</si>
  <si>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</si>
  <si>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</si>
  <si>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</si>
  <si>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</si>
  <si>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</si>
  <si>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</si>
  <si>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</si>
  <si>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</si>
  <si>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</si>
  <si>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</si>
  <si>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</si>
  <si>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</si>
  <si>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</si>
  <si>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</si>
  <si>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</si>
  <si>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</si>
  <si>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</si>
  <si>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</si>
  <si>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</si>
  <si>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</si>
  <si>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</si>
  <si>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</si>
  <si>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</si>
  <si>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</si>
  <si>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</si>
  <si>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</si>
  <si>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</si>
  <si>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</si>
  <si>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</si>
  <si>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</si>
  <si>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</si>
  <si>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</si>
  <si>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</si>
  <si>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</si>
  <si>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</si>
  <si>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</si>
  <si>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</si>
  <si>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</si>
  <si>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</si>
  <si>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</si>
  <si>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</si>
  <si>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</si>
  <si>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</si>
  <si>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</si>
  <si>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</si>
  <si>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</si>
  <si>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</si>
  <si>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</si>
  <si>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</si>
  <si>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</si>
  <si>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</si>
  <si>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</si>
  <si>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</si>
  <si>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</si>
  <si>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</si>
  <si>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</si>
  <si>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</si>
  <si>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</si>
  <si>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</si>
  <si>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</si>
  <si>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</si>
  <si>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</si>
  <si>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</si>
  <si>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</si>
  <si>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</si>
  <si>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</si>
  <si>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</si>
  <si>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</si>
  <si>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</si>
  <si>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</si>
  <si>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</si>
  <si>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</si>
  <si>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</si>
  <si>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</si>
  <si>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</si>
  <si>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</si>
  <si>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</si>
  <si>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</si>
  <si>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</si>
  <si>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</si>
  <si>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</si>
  <si>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</si>
  <si>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</si>
  <si>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</si>
  <si>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</si>
  <si>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</si>
  <si>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</si>
  <si>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</si>
  <si>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</si>
  <si>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</si>
  <si>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</si>
  <si>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</si>
  <si>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</si>
  <si>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</si>
  <si>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</si>
  <si>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</si>
  <si>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</si>
  <si>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</si>
  <si>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</si>
  <si>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</si>
  <si>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</si>
  <si>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</si>
  <si>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</si>
  <si>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</si>
  <si>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</si>
  <si>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</si>
  <si>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</si>
  <si>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</si>
  <si>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</si>
  <si>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</si>
  <si>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</si>
  <si>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</si>
  <si>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</si>
  <si>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</si>
  <si>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</si>
  <si>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</si>
  <si>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</si>
  <si>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</si>
  <si>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</si>
  <si>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</si>
  <si>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</si>
  <si>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</si>
  <si>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</si>
  <si>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</si>
  <si>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</si>
  <si>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</si>
  <si>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</si>
  <si>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</si>
  <si>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</si>
  <si>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</si>
  <si>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</si>
  <si>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</si>
  <si>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</si>
  <si>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</si>
  <si>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</si>
  <si>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</si>
  <si>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</si>
  <si>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</si>
  <si>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</si>
  <si>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</si>
  <si>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</si>
  <si>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</si>
  <si>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</si>
  <si>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</si>
  <si>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</si>
  <si>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</si>
  <si>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</si>
  <si>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</si>
  <si>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</si>
  <si>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</si>
  <si>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</si>
  <si>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</si>
  <si>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</si>
  <si>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</si>
  <si>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</si>
  <si>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</si>
  <si>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</si>
  <si>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</si>
  <si>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</si>
  <si>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</si>
  <si>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</si>
  <si>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</si>
  <si>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</si>
  <si>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</si>
  <si>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</si>
  <si>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</si>
  <si>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</si>
  <si>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</si>
  <si>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</si>
  <si>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</si>
  <si>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</si>
  <si>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</si>
  <si>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</si>
  <si>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</si>
  <si>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</si>
  <si>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</si>
  <si>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</si>
  <si>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</si>
  <si>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</si>
  <si>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</si>
  <si>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</si>
  <si>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</si>
  <si>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</si>
  <si>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</si>
  <si>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</si>
  <si>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</si>
  <si>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</si>
  <si>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</si>
  <si>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</si>
  <si>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</si>
  <si>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</si>
  <si>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</si>
  <si>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</si>
  <si>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</si>
  <si>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</si>
  <si>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</si>
  <si>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</si>
  <si>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</si>
  <si>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</si>
  <si>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</si>
  <si>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</si>
  <si>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</si>
  <si>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</si>
  <si>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</si>
  <si>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</si>
  <si>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</si>
  <si>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</si>
  <si>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</si>
  <si>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</si>
  <si>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</si>
  <si>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</si>
  <si>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</si>
  <si>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</si>
  <si>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</si>
  <si>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</si>
  <si>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</si>
  <si>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</si>
  <si>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</si>
  <si>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</si>
  <si>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</si>
  <si>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</si>
  <si>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</si>
  <si>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</si>
  <si>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</si>
  <si>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</si>
  <si>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</si>
  <si>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</si>
  <si>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</si>
  <si>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</si>
  <si>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</si>
  <si>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</si>
  <si>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</si>
  <si>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</si>
  <si>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</si>
  <si>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</si>
  <si>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</si>
  <si>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</si>
  <si>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</si>
  <si>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</si>
  <si>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</si>
  <si>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</si>
  <si>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</si>
  <si>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</si>
  <si>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</si>
  <si>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</si>
  <si>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</si>
  <si>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</si>
  <si>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</si>
  <si>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</si>
  <si>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</si>
  <si>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</si>
  <si>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</si>
  <si>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</si>
  <si>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</si>
  <si>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</si>
  <si>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</si>
  <si>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</si>
  <si>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</si>
  <si>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</si>
  <si>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</si>
  <si>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</si>
  <si>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</si>
  <si>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</si>
  <si>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</si>
  <si>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</si>
  <si>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</si>
  <si>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</si>
  <si>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</si>
  <si>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</si>
  <si>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</si>
  <si>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</si>
  <si>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</si>
  <si>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</si>
  <si>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</si>
  <si>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</si>
  <si>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</si>
  <si>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</si>
  <si>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</si>
  <si>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</si>
  <si>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</si>
  <si>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</si>
  <si>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</si>
  <si>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</si>
  <si>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</si>
  <si>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</si>
  <si>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</si>
  <si>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</si>
  <si>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</si>
  <si>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</si>
  <si>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</si>
  <si>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</si>
  <si>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</si>
  <si>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</si>
  <si>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</si>
  <si>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</si>
  <si>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</si>
  <si>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</si>
  <si>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</si>
  <si>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</si>
  <si>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</si>
  <si>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</si>
  <si>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</si>
  <si>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</si>
  <si>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</si>
  <si>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</si>
  <si>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</si>
  <si>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</si>
  <si>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</si>
  <si>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</si>
  <si>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</si>
  <si>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</si>
  <si>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</si>
  <si>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</si>
  <si>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</si>
  <si>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</si>
  <si>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</si>
  <si>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</si>
  <si>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</si>
  <si>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</si>
  <si>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</si>
  <si>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</si>
  <si>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</si>
  <si>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</si>
  <si>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</si>
  <si>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</si>
  <si>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</si>
  <si>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</si>
  <si>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</si>
  <si>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</si>
  <si>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</si>
  <si>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</si>
  <si>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</si>
  <si>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</si>
  <si>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</si>
  <si>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</si>
  <si>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</si>
  <si>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</si>
  <si>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</si>
  <si>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</si>
  <si>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</si>
  <si>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</si>
  <si>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</si>
  <si>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</si>
  <si>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</si>
  <si>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</si>
  <si>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</si>
  <si>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</si>
  <si>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</si>
  <si>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</si>
  <si>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</si>
  <si>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</si>
  <si>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</si>
  <si>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</si>
  <si>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</si>
  <si>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</si>
  <si>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</si>
  <si>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</si>
  <si>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</si>
  <si>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</si>
  <si>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</si>
  <si>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</si>
  <si>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</si>
  <si>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</si>
  <si>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</si>
  <si>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</si>
  <si>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</si>
  <si>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</si>
  <si>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</si>
  <si>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</si>
  <si>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</si>
  <si>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</si>
  <si>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</si>
  <si>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</si>
  <si>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</si>
  <si>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</si>
  <si>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</si>
  <si>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</si>
  <si>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</si>
  <si>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</si>
  <si>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</si>
  <si>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</si>
  <si>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</si>
  <si>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</si>
  <si>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</si>
  <si>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</si>
  <si>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</si>
  <si>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</si>
  <si>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</si>
  <si>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</si>
  <si>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</si>
  <si>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</si>
  <si>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</si>
  <si>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</si>
  <si>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</si>
  <si>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</si>
  <si>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</si>
  <si>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</si>
  <si>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</si>
  <si>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</si>
  <si>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</si>
  <si>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</si>
  <si>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</si>
  <si>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</si>
  <si>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</si>
  <si>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</si>
  <si>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</si>
  <si>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</si>
  <si>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</si>
  <si>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</si>
  <si>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</si>
  <si>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</si>
  <si>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</si>
  <si>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</si>
  <si>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</si>
  <si>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</si>
  <si>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</si>
  <si>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</si>
  <si>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</si>
  <si>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</si>
  <si>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</si>
  <si>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</si>
  <si>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</si>
  <si>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</si>
  <si>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</si>
  <si>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</si>
  <si>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</si>
  <si>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</si>
  <si>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</si>
  <si>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</si>
  <si>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</si>
  <si>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</si>
  <si>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</si>
  <si>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</si>
  <si>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</si>
  <si>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</si>
  <si>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</si>
  <si>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</si>
  <si>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</si>
  <si>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</si>
  <si>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</si>
  <si>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</si>
  <si>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</si>
  <si>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</si>
  <si>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</si>
  <si>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</si>
  <si>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</si>
  <si>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</si>
  <si>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</si>
  <si>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</si>
  <si>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</si>
  <si>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</si>
  <si>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</si>
  <si>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</si>
  <si>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</si>
  <si>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</si>
  <si>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</si>
  <si>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</si>
  <si>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</si>
  <si>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</si>
  <si>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</si>
  <si>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</si>
  <si>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</si>
  <si>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</si>
  <si>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</si>
  <si>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</si>
  <si>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</si>
  <si>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</si>
  <si>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</si>
  <si>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</si>
  <si>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</si>
  <si>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</si>
  <si>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</si>
  <si>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</si>
  <si>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</si>
  <si>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</si>
  <si>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</si>
  <si>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</si>
  <si>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</si>
  <si>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</si>
  <si>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</si>
  <si>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</si>
  <si>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</si>
  <si>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</si>
  <si>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</si>
  <si>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</si>
  <si>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</si>
  <si>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</si>
  <si>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</si>
  <si>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</si>
  <si>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</si>
  <si>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</si>
  <si>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</si>
  <si>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</si>
  <si>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</si>
  <si>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</si>
  <si>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</si>
  <si>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</si>
  <si>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</si>
  <si>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</si>
  <si>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</si>
  <si>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</si>
  <si>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</si>
  <si>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</si>
  <si>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</si>
  <si>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</si>
  <si>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</si>
  <si>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</si>
  <si>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</si>
  <si>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</si>
  <si>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</si>
  <si>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</si>
  <si>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</si>
  <si>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</si>
  <si>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</si>
  <si>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</si>
  <si>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</si>
  <si>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</si>
  <si>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</si>
  <si>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</si>
  <si>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</si>
  <si>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</si>
  <si>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</si>
  <si>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</si>
  <si>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</si>
  <si>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</si>
  <si>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</si>
  <si>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</si>
  <si>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</si>
  <si>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</si>
  <si>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</si>
  <si>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</si>
  <si>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</si>
  <si>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</si>
  <si>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</si>
  <si>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</si>
  <si>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</si>
  <si>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</si>
  <si>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</si>
  <si>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</si>
  <si>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</si>
  <si>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</si>
  <si>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</si>
  <si>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</si>
  <si>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</si>
  <si>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</si>
  <si>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</si>
  <si>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</si>
  <si>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</si>
  <si>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</si>
  <si>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</si>
  <si>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</si>
  <si>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</si>
  <si>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</si>
  <si>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</si>
  <si>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</si>
  <si>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</si>
  <si>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</si>
  <si>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</si>
  <si>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</si>
  <si>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</si>
  <si>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</si>
  <si>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</si>
  <si>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</si>
  <si>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</si>
  <si>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</si>
  <si>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</si>
  <si>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</si>
  <si>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</si>
  <si>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</si>
  <si>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</si>
  <si>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</si>
  <si>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</si>
  <si>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</si>
  <si>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</si>
  <si>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</si>
  <si>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</si>
  <si>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</si>
  <si>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</si>
  <si>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</si>
  <si>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</si>
  <si>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</si>
  <si>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</si>
  <si>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</si>
  <si>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</si>
  <si>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</si>
  <si>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</si>
  <si>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</si>
  <si>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</si>
  <si>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</si>
  <si>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</si>
  <si>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</si>
  <si>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</si>
  <si>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</si>
  <si>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</si>
  <si>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</si>
  <si>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</si>
  <si>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</si>
  <si>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</si>
  <si>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</si>
  <si>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</si>
  <si>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</si>
  <si>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</si>
  <si>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</si>
  <si>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</si>
  <si>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</si>
  <si>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</si>
  <si>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</si>
  <si>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</si>
  <si>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</si>
  <si>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</si>
  <si>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</si>
  <si>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</si>
  <si>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</si>
  <si>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</si>
  <si>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</si>
  <si>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</si>
  <si>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</si>
  <si>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</si>
  <si>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</si>
  <si>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</si>
  <si>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</si>
  <si>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</si>
  <si>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</si>
  <si>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</si>
  <si>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</si>
  <si>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</si>
  <si>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</si>
  <si>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</si>
  <si>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</si>
  <si>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</si>
  <si>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</si>
  <si>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</si>
  <si>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</si>
  <si>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</si>
  <si>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</si>
  <si>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</si>
  <si>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</si>
  <si>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</si>
  <si>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</si>
  <si>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</si>
  <si>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</si>
  <si>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</si>
  <si>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</si>
  <si>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</si>
  <si>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</si>
  <si>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</si>
  <si>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</si>
  <si>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</si>
  <si>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</si>
  <si>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</si>
  <si>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</si>
  <si>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</si>
  <si>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</si>
  <si>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</si>
  <si>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</si>
  <si>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</si>
  <si>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</si>
  <si>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</si>
  <si>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</si>
  <si>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</si>
  <si>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</si>
  <si>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</si>
  <si>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</si>
  <si>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</si>
  <si>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</si>
  <si>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</si>
  <si>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</si>
  <si>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</si>
  <si>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</si>
  <si>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</si>
  <si>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</si>
  <si>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</si>
  <si>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</si>
  <si>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</si>
  <si>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</si>
  <si>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</si>
  <si>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</si>
  <si>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</si>
  <si>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</si>
  <si>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</si>
  <si>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</si>
  <si>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</si>
  <si>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</si>
  <si>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</si>
  <si>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</si>
  <si>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</si>
  <si>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</si>
  <si>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</si>
  <si>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</si>
  <si>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</si>
  <si>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</si>
  <si>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</si>
  <si>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</si>
  <si>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</si>
  <si>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</si>
  <si>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</si>
  <si>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</si>
  <si>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</si>
  <si>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</si>
  <si>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</si>
  <si>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</si>
  <si>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</si>
  <si>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</si>
  <si>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</si>
  <si>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</si>
  <si>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</si>
  <si>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</si>
  <si>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</si>
  <si>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</si>
  <si>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</si>
  <si>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</si>
  <si>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</si>
  <si>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</si>
  <si>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</si>
  <si>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</si>
  <si>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</si>
  <si>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</si>
  <si>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</si>
  <si>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</si>
  <si>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</si>
  <si>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</si>
  <si>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</si>
  <si>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</si>
  <si>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</si>
  <si>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</si>
  <si>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</si>
  <si>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</si>
  <si>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</si>
  <si>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</si>
  <si>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</si>
  <si>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</si>
  <si>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</si>
  <si>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</si>
  <si>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</si>
  <si>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</si>
  <si>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</si>
  <si>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</si>
  <si>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</si>
  <si>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</si>
  <si>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</si>
  <si>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</si>
  <si>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</si>
  <si>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</si>
  <si>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</si>
  <si>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</si>
  <si>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</si>
  <si>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</si>
  <si>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</si>
  <si>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</si>
  <si>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</si>
  <si>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</si>
  <si>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</si>
  <si>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</si>
  <si>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</si>
  <si>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</si>
  <si>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</si>
  <si>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</si>
  <si>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</si>
  <si>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</si>
  <si>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</si>
  <si>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</si>
  <si>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</si>
  <si>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</si>
  <si>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</si>
  <si>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</si>
  <si>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</si>
  <si>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</si>
  <si>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</si>
  <si>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</si>
  <si>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</si>
  <si>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</si>
  <si>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</si>
  <si>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</si>
  <si>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</si>
  <si>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</si>
  <si>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</si>
  <si>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</si>
  <si>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</si>
  <si>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</si>
  <si>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</si>
  <si>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</si>
  <si>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</si>
  <si>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</si>
  <si>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</si>
  <si>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</si>
  <si>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</si>
  <si>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</si>
  <si>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</si>
  <si>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</si>
  <si>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</si>
  <si>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</si>
  <si>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</si>
  <si>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</si>
  <si>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</si>
  <si>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</si>
  <si>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</si>
  <si>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</si>
  <si>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</si>
  <si>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</si>
  <si>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</si>
  <si>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</si>
  <si>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</si>
  <si>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</si>
  <si>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</si>
  <si>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</si>
  <si>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</si>
  <si>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</si>
  <si>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</si>
  <si>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</si>
  <si>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</si>
  <si>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</si>
  <si>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</si>
  <si>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</si>
  <si>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</si>
  <si>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</si>
  <si>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</si>
  <si>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</si>
  <si>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</si>
  <si>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</si>
  <si>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</si>
  <si>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</si>
  <si>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</si>
  <si>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</si>
  <si>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</si>
  <si>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</si>
  <si>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</si>
  <si>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</si>
  <si>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</si>
  <si>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</si>
  <si>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</si>
  <si>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</si>
  <si>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</si>
  <si>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</si>
  <si>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</si>
  <si>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</si>
  <si>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</si>
  <si>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</si>
  <si>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</si>
  <si>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</si>
  <si>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</si>
  <si>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</si>
  <si>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</si>
  <si>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</si>
  <si>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</si>
  <si>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</si>
  <si>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</si>
  <si>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</si>
  <si>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</si>
  <si>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</si>
  <si>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</si>
  <si>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</si>
  <si>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</si>
  <si>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</si>
  <si>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</si>
  <si>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</si>
  <si>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</si>
  <si>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</si>
  <si>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</si>
  <si>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</si>
  <si>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</si>
  <si>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</si>
  <si>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</si>
  <si>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</si>
  <si>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</si>
  <si>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</si>
  <si>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</si>
  <si>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</si>
  <si>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</si>
  <si>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</si>
  <si>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</si>
  <si>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</si>
  <si>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</si>
  <si>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</si>
  <si>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</si>
  <si>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</si>
  <si>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</si>
  <si>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</si>
  <si>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</si>
  <si>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</si>
  <si>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</si>
  <si>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</si>
  <si>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</si>
  <si>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</si>
  <si>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</si>
  <si>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</si>
  <si>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</si>
  <si>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</si>
  <si>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</si>
  <si>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</si>
  <si>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</si>
  <si>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</si>
  <si>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</si>
  <si>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</si>
  <si>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</si>
  <si>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</si>
  <si>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</si>
  <si>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</si>
  <si>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</si>
  <si>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</si>
  <si>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</si>
  <si>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</si>
  <si>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</si>
  <si>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</si>
  <si>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</si>
  <si>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</si>
  <si>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</si>
  <si>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</si>
  <si>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</si>
  <si>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</si>
  <si>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</si>
  <si>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</si>
  <si>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</si>
  <si>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</si>
  <si>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</si>
  <si>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</si>
  <si>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</si>
  <si>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</si>
  <si>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</si>
  <si>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</si>
  <si>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</si>
  <si>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</si>
  <si>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</si>
  <si>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</si>
  <si>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</si>
  <si>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</si>
  <si>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</si>
  <si>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</si>
  <si>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</si>
  <si>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</si>
  <si>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</si>
  <si>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</si>
  <si>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</si>
  <si>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</si>
  <si>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</si>
  <si>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</si>
  <si>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</si>
  <si>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</si>
  <si>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</si>
  <si>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</si>
  <si>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</si>
  <si>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</si>
  <si>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</si>
  <si>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</si>
  <si>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</si>
  <si>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</si>
  <si>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</si>
  <si>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</si>
  <si>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</si>
  <si>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</si>
  <si>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</si>
  <si>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</si>
  <si>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</si>
  <si>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</si>
  <si>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</si>
  <si>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</si>
  <si>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</si>
  <si>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</si>
  <si>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</si>
  <si>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</si>
  <si>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</si>
  <si>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</si>
  <si>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</si>
  <si>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</si>
  <si>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</si>
  <si>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</si>
  <si>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</si>
  <si>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</si>
  <si>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</si>
  <si>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</si>
  <si>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</si>
  <si>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</si>
  <si>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</si>
  <si>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</si>
  <si>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</si>
  <si>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</si>
  <si>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</si>
  <si>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</si>
  <si>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</si>
  <si>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</si>
  <si>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</si>
  <si>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</si>
  <si>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</si>
  <si>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</si>
  <si>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</si>
  <si>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</si>
  <si>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</si>
  <si>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</si>
  <si>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</si>
  <si>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</si>
  <si>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</si>
  <si>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</si>
  <si>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</si>
  <si>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</si>
  <si>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</si>
  <si>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</si>
  <si>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</si>
  <si>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</si>
  <si>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</si>
  <si>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</si>
  <si>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</si>
  <si>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</si>
  <si>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</si>
  <si>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</si>
  <si>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</si>
  <si>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</si>
  <si>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</si>
  <si>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</si>
  <si>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</si>
  <si>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</si>
  <si>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</si>
  <si>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</si>
  <si>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</si>
  <si>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</si>
  <si>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</si>
  <si>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</si>
  <si>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</si>
  <si>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</si>
  <si>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</si>
  <si>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</si>
  <si>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</si>
  <si>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</si>
  <si>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</si>
  <si>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</si>
  <si>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</si>
  <si>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</si>
  <si>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</si>
  <si>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</si>
  <si>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</si>
  <si>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</si>
  <si>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</si>
  <si>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</si>
  <si>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</si>
  <si>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</si>
  <si>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</si>
  <si>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</si>
  <si>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</si>
  <si>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</si>
  <si>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</si>
  <si>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</si>
  <si>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</si>
  <si>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</si>
  <si>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</si>
  <si>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</si>
  <si>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</si>
  <si>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</si>
  <si>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</si>
  <si>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</si>
  <si>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</si>
  <si>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</si>
  <si>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</si>
  <si>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</si>
  <si>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</si>
  <si>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</si>
  <si>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</si>
  <si>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</si>
  <si>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</si>
  <si>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</si>
  <si>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</si>
  <si>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</si>
  <si>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</si>
  <si>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</si>
  <si>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</si>
  <si>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</si>
  <si>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</si>
  <si>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</si>
  <si>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</si>
  <si>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</si>
  <si>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</si>
  <si>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</si>
  <si>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</si>
  <si>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</si>
  <si>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</si>
  <si>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</si>
  <si>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</si>
  <si>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</si>
  <si>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</si>
  <si>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</si>
  <si>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</si>
  <si>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</si>
  <si>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</si>
  <si>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</si>
  <si>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</si>
  <si>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</si>
  <si>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</si>
  <si>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</si>
  <si>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</si>
  <si>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</si>
  <si>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</si>
  <si>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</si>
  <si>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</si>
  <si>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</si>
  <si>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</si>
  <si>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</si>
  <si>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</si>
  <si>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</si>
  <si>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</si>
  <si>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</si>
  <si>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</si>
  <si>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</si>
  <si>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</si>
  <si>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</si>
  <si>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</si>
  <si>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</si>
  <si>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</si>
  <si>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</si>
  <si>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</si>
  <si>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</si>
  <si>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</si>
  <si>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</si>
  <si>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</si>
  <si>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</si>
  <si>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</si>
  <si>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</si>
  <si>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</si>
  <si>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</si>
  <si>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</si>
  <si>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</si>
  <si>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</si>
  <si>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</si>
  <si>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</si>
  <si>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</si>
  <si>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</si>
  <si>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</si>
  <si>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</si>
  <si>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</si>
  <si>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</si>
  <si>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</si>
  <si>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</si>
  <si>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</si>
  <si>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</si>
  <si>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</si>
  <si>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</si>
  <si>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</si>
  <si>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</si>
  <si>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</si>
  <si>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</si>
  <si>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</si>
  <si>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</si>
  <si>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</si>
  <si>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</si>
  <si>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</si>
  <si>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</si>
  <si>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</si>
  <si>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</si>
  <si>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</si>
  <si>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</si>
  <si>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</si>
  <si>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</si>
  <si>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</si>
  <si>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</si>
  <si>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</si>
  <si>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</si>
  <si>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</si>
  <si>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</si>
  <si>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</si>
  <si>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</si>
  <si>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</si>
  <si>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</si>
  <si>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</si>
  <si>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</si>
  <si>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</si>
  <si>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</si>
  <si>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</si>
  <si>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</si>
  <si>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</si>
  <si>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</si>
  <si>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</si>
  <si>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</si>
  <si>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</si>
  <si>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</si>
  <si>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</si>
  <si>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</si>
  <si>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</si>
  <si>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</si>
  <si>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</si>
  <si>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</si>
  <si>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</si>
  <si>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</si>
  <si>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</si>
  <si>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</si>
  <si>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</si>
  <si>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</si>
  <si>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</si>
  <si>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</si>
  <si>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</si>
  <si>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</si>
  <si>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</si>
  <si>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</si>
  <si>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</si>
  <si>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</si>
  <si>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</si>
  <si>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</si>
  <si>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</si>
  <si>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</si>
  <si>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</si>
  <si>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</si>
  <si>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</si>
  <si>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</si>
  <si>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</si>
  <si>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</si>
  <si>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</si>
  <si>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</si>
  <si>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</si>
  <si>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</si>
  <si>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</si>
  <si>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</si>
  <si>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</si>
  <si>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</si>
  <si>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</si>
  <si>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</si>
  <si>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</si>
  <si>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</si>
  <si>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</si>
  <si>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</si>
  <si>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</si>
  <si>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</si>
  <si>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</si>
  <si>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</si>
  <si>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</si>
  <si>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</si>
  <si>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</si>
  <si>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</si>
  <si>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</si>
  <si>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</si>
  <si>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</si>
  <si>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</si>
  <si>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</si>
  <si>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</si>
  <si>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</si>
  <si>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</si>
  <si>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</si>
  <si>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</si>
  <si>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</si>
  <si>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</si>
  <si>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</si>
  <si>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</si>
  <si>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</si>
  <si>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</si>
  <si>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</si>
  <si>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</si>
  <si>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</si>
  <si>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</si>
  <si>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</si>
  <si>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</si>
  <si>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</si>
  <si>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</si>
  <si>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</si>
  <si>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</si>
  <si>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</si>
  <si>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</si>
  <si>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</si>
  <si>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</si>
  <si>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</si>
  <si>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</si>
  <si>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</si>
  <si>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</si>
  <si>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</si>
  <si>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</si>
  <si>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</si>
  <si>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</si>
  <si>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</si>
  <si>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</si>
  <si>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</si>
  <si>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</si>
  <si>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</si>
  <si>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</si>
  <si>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</si>
  <si>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</si>
  <si>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</si>
  <si>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</si>
  <si>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</si>
  <si>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</si>
  <si>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</si>
  <si>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</si>
  <si>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</si>
  <si>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</si>
  <si>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</si>
  <si>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</si>
  <si>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</si>
  <si>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</si>
  <si>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</si>
  <si>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</si>
  <si>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</si>
  <si>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</si>
  <si>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</si>
  <si>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</si>
  <si>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</si>
  <si>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</si>
  <si>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</si>
  <si>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</si>
  <si>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</si>
  <si>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</si>
  <si>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</si>
  <si>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</si>
  <si>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</si>
  <si>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</si>
  <si>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</si>
  <si>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</si>
  <si>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</si>
  <si>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</si>
  <si>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</si>
  <si>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</si>
  <si>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</si>
  <si>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</si>
  <si>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</si>
  <si>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</si>
  <si>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</si>
  <si>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</si>
  <si>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</si>
  <si>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</si>
  <si>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</si>
  <si>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</si>
  <si>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</si>
  <si>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</si>
  <si>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</si>
  <si>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</si>
  <si>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</si>
  <si>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</si>
  <si>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</si>
  <si>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</si>
  <si>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</si>
  <si>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</si>
  <si>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</si>
  <si>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</si>
  <si>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</si>
  <si>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</si>
  <si>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</si>
  <si>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</si>
  <si>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</si>
  <si>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</si>
  <si>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</si>
  <si>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</si>
  <si>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</si>
  <si>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</si>
  <si>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</si>
  <si>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</si>
  <si>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</si>
  <si>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</si>
  <si>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</si>
  <si>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</si>
  <si>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</si>
  <si>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</si>
  <si>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</si>
  <si>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</si>
  <si>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</si>
  <si>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</si>
  <si>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</si>
  <si>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</si>
  <si>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</si>
  <si>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</si>
  <si>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</si>
  <si>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</si>
  <si>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</si>
  <si>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</si>
  <si>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</si>
  <si>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</si>
  <si>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</si>
  <si>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</si>
  <si>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</si>
  <si>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</si>
  <si>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</si>
  <si>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</si>
  <si>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</si>
  <si>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</si>
  <si>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</si>
  <si>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</si>
  <si>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</si>
  <si>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</si>
  <si>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</si>
  <si>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</si>
  <si>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</si>
  <si>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</si>
  <si>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</si>
  <si>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</si>
  <si>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</si>
  <si>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</si>
  <si>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</si>
  <si>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</si>
  <si>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</si>
  <si>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</si>
  <si>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</si>
  <si>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</si>
  <si>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</si>
  <si>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</si>
  <si>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</si>
  <si>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</si>
  <si>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</si>
  <si>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</si>
  <si>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</si>
  <si>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</si>
  <si>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</si>
  <si>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</si>
  <si>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</si>
  <si>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</si>
  <si>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</si>
  <si>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</si>
  <si>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</si>
  <si>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</si>
  <si>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</si>
  <si>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</si>
  <si>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</si>
  <si>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</si>
  <si>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</si>
  <si>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</si>
  <si>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</si>
  <si>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</si>
  <si>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</si>
  <si>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</si>
  <si>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</si>
  <si>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</si>
  <si>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</si>
  <si>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</si>
  <si>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</si>
  <si>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</si>
  <si>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</si>
  <si>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</si>
  <si>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</si>
  <si>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</si>
  <si>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</si>
  <si>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</si>
  <si>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</si>
  <si>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</si>
  <si>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</si>
  <si>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</si>
  <si>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</si>
  <si>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</si>
  <si>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</si>
  <si>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</si>
  <si>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</si>
  <si>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</si>
  <si>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</si>
  <si>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</si>
  <si>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</si>
  <si>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</si>
  <si>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</si>
  <si>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</si>
  <si>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</si>
  <si>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</si>
  <si>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</si>
  <si>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</si>
  <si>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</si>
  <si>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</si>
  <si>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</si>
  <si>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</si>
  <si>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</si>
  <si>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</si>
  <si>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</si>
  <si>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</si>
  <si>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</si>
  <si>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</si>
  <si>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</si>
  <si>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</si>
  <si>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</si>
  <si>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</si>
  <si>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</si>
  <si>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</si>
  <si>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</si>
  <si>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</si>
  <si>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</si>
  <si>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</si>
  <si>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</si>
  <si>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</si>
  <si>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</si>
  <si>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</si>
  <si>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</si>
  <si>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</si>
  <si>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</si>
  <si>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</si>
  <si>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</si>
  <si>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</si>
  <si>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</si>
  <si>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</si>
  <si>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</si>
  <si>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</si>
  <si>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</si>
  <si>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</si>
  <si>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</si>
  <si>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</si>
  <si>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</si>
  <si>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</si>
  <si>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</si>
  <si>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</si>
  <si>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</si>
  <si>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</si>
  <si>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</si>
  <si>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</si>
  <si>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</si>
  <si>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</si>
  <si>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</si>
  <si>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</si>
  <si>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</si>
  <si>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</si>
  <si>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</si>
  <si>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</si>
  <si>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</si>
  <si>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</si>
  <si>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</si>
  <si>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</si>
  <si>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</si>
  <si>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</si>
  <si>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</si>
  <si>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</si>
  <si>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</si>
  <si>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</si>
  <si>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</si>
  <si>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</si>
  <si>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</si>
  <si>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</si>
  <si>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</si>
  <si>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</si>
  <si>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</si>
  <si>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</si>
  <si>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</si>
  <si>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</si>
  <si>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</si>
  <si>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</si>
  <si>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</si>
  <si>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</si>
  <si>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</si>
  <si>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</si>
  <si>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</si>
  <si>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</si>
  <si>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</si>
  <si>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</si>
  <si>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</si>
  <si>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</si>
  <si>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</si>
  <si>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</si>
  <si>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</si>
  <si>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</si>
  <si>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</si>
  <si>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</si>
  <si>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</si>
  <si>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</si>
  <si>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</si>
  <si>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</si>
  <si>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</si>
  <si>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</si>
  <si>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</si>
  <si>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</si>
  <si>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</si>
  <si>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</si>
  <si>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</si>
  <si>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</si>
  <si>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</si>
  <si>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</si>
  <si>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</si>
  <si>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</si>
  <si>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</si>
  <si>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</si>
  <si>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</si>
  <si>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</si>
  <si>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</si>
  <si>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</si>
  <si>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</si>
  <si>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</si>
  <si>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</si>
  <si>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</si>
  <si>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</si>
  <si>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</si>
  <si>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</si>
  <si>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</si>
  <si>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</si>
  <si>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</si>
  <si>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</si>
  <si>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</si>
  <si>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</si>
  <si>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</si>
  <si>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</si>
  <si>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</si>
  <si>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</si>
  <si>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</si>
  <si>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</si>
  <si>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</si>
  <si>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</si>
  <si>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</si>
  <si>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</si>
  <si>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</si>
  <si>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</si>
  <si>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</si>
  <si>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</si>
  <si>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</si>
  <si>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</si>
  <si>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</si>
  <si>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</si>
  <si>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</si>
  <si>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</si>
  <si>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</si>
  <si>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</si>
  <si>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</si>
  <si>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</si>
  <si>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</si>
  <si>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</si>
  <si>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</si>
  <si>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</si>
  <si>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</si>
  <si>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</si>
  <si>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</si>
  <si>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</si>
  <si>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</si>
  <si>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</si>
  <si>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</si>
  <si>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</si>
  <si>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</si>
  <si>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</si>
  <si>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</si>
  <si>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</si>
  <si>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</si>
  <si>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</si>
  <si>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</si>
  <si>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</si>
  <si>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</si>
  <si>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</si>
  <si>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</si>
  <si>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</si>
  <si>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</si>
  <si>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</si>
  <si>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</si>
  <si>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</si>
  <si>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</si>
  <si>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</si>
  <si>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</si>
  <si>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</si>
  <si>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</si>
  <si>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</si>
  <si>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</si>
  <si>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</si>
  <si>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</si>
  <si>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</si>
  <si>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</si>
  <si>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</si>
  <si>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</si>
  <si>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</si>
  <si>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</si>
  <si>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</si>
  <si>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</si>
  <si>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</si>
  <si>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</si>
  <si>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</si>
  <si>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</si>
  <si>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</si>
  <si>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</si>
  <si>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</si>
  <si>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</si>
  <si>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</si>
  <si>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</si>
  <si>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</si>
  <si>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</si>
  <si>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</si>
  <si>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</si>
  <si>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</si>
  <si>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</si>
  <si>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</si>
  <si>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</si>
  <si>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</si>
  <si>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</si>
  <si>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</si>
  <si>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</si>
  <si>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</si>
  <si>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</si>
  <si>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</si>
  <si>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</si>
  <si>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</si>
  <si>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</si>
  <si>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</si>
  <si>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</si>
  <si>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</si>
  <si>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</si>
  <si>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</si>
  <si>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</si>
  <si>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</si>
  <si>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</si>
  <si>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</si>
  <si>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</si>
  <si>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</si>
  <si>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</si>
  <si>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</si>
  <si>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</si>
  <si>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</si>
  <si>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</si>
  <si>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</si>
  <si>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</si>
  <si>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</si>
  <si>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</si>
  <si>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</si>
  <si>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</si>
  <si>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</si>
  <si>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</si>
  <si>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</si>
  <si>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</si>
  <si>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</si>
  <si>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</si>
  <si>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</si>
  <si>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</si>
  <si>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</si>
  <si>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</si>
  <si>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</si>
  <si>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</si>
  <si>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</si>
  <si>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</si>
  <si>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</si>
  <si>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</si>
  <si>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</si>
  <si>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</si>
  <si>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</si>
  <si>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</si>
  <si>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</si>
  <si>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</si>
  <si>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</si>
  <si>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</si>
  <si>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</si>
  <si>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</si>
  <si>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</si>
  <si>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</si>
  <si>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</si>
  <si>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</si>
  <si>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</si>
  <si>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</si>
  <si>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</si>
  <si>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</si>
  <si>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</si>
  <si>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</si>
  <si>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</si>
  <si>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</si>
  <si>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</si>
  <si>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</si>
  <si>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</si>
  <si>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</si>
  <si>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</si>
  <si>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</si>
  <si>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</si>
  <si>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</si>
  <si>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</si>
  <si>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</si>
  <si>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</si>
  <si>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</si>
  <si>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</si>
  <si>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</si>
  <si>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</si>
  <si>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</si>
  <si>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</si>
  <si>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</si>
  <si>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</si>
  <si>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</si>
  <si>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</si>
  <si>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</si>
  <si>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</si>
  <si>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</si>
  <si>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</si>
  <si>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</si>
  <si>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</si>
  <si>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</si>
  <si>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</si>
  <si>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</si>
  <si>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</si>
  <si>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</si>
  <si>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</si>
  <si>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</si>
  <si>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</si>
  <si>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</si>
  <si>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</si>
  <si>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</si>
  <si>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</si>
  <si>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</si>
  <si>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</si>
  <si>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</si>
  <si>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</si>
  <si>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</si>
  <si>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</si>
  <si>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</si>
  <si>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</si>
  <si>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</si>
  <si>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</si>
  <si>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</si>
  <si>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</si>
  <si>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</si>
  <si>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</si>
  <si>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</si>
  <si>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</si>
  <si>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</si>
  <si>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</si>
  <si>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</si>
  <si>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</si>
  <si>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</si>
  <si>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</si>
  <si>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</si>
  <si>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</si>
  <si>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</si>
  <si>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</si>
  <si>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</si>
  <si>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</si>
  <si>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</si>
  <si>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</si>
  <si>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</si>
  <si>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</si>
  <si>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</si>
  <si>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</si>
  <si>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</si>
  <si>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</si>
  <si>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</si>
  <si>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</si>
  <si>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</si>
  <si>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</si>
  <si>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</si>
  <si>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</si>
  <si>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</si>
  <si>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</si>
  <si>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</si>
  <si>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</si>
  <si>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</si>
  <si>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</si>
  <si>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</si>
  <si>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</si>
  <si>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</si>
  <si>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</si>
  <si>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</si>
  <si>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</si>
  <si>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</si>
  <si>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</si>
  <si>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</si>
  <si>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</si>
  <si>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</si>
  <si>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</si>
  <si>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</si>
  <si>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</si>
  <si>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</si>
  <si>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</si>
  <si>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</si>
  <si>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</si>
  <si>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</si>
  <si>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</si>
  <si>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</si>
  <si>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</si>
  <si>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</si>
  <si>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</si>
  <si>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</si>
  <si>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</si>
  <si>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</si>
  <si>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</si>
  <si>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</si>
  <si>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</si>
  <si>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</si>
  <si>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</si>
  <si>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</si>
  <si>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</si>
  <si>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</si>
  <si>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</si>
  <si>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</si>
  <si>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</si>
  <si>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</si>
  <si>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</si>
  <si>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</si>
  <si>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</si>
  <si>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</si>
  <si>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</si>
  <si>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</si>
  <si>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</si>
  <si>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</si>
  <si>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</si>
  <si>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</si>
  <si>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</si>
  <si>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</si>
  <si>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</si>
  <si>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</si>
  <si>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</si>
  <si>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</si>
  <si>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</si>
  <si>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</si>
  <si>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</si>
  <si>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</si>
  <si>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</si>
  <si>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</si>
  <si>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</si>
  <si>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</si>
  <si>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</si>
  <si>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</si>
  <si>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</si>
  <si>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</si>
  <si>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</si>
  <si>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</si>
  <si>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</si>
  <si>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</si>
  <si>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</si>
  <si>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</si>
  <si>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</si>
  <si>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</si>
  <si>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</si>
  <si>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</si>
  <si>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</si>
  <si>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</si>
  <si>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</si>
  <si>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</si>
  <si>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</si>
  <si>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</si>
  <si>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</si>
  <si>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</si>
  <si>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</si>
  <si>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</si>
  <si>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</si>
  <si>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</si>
  <si>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</si>
  <si>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</si>
  <si>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</si>
  <si>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</si>
  <si>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</si>
  <si>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</si>
  <si>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</si>
  <si>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</si>
  <si>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</si>
  <si>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</si>
  <si>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</si>
  <si>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</si>
  <si>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</si>
  <si>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</si>
  <si>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</si>
  <si>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</si>
  <si>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</si>
  <si>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</si>
  <si>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</si>
  <si>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</si>
  <si>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</si>
  <si>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</si>
  <si>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</si>
  <si>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</si>
  <si>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</si>
  <si>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</si>
  <si>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</si>
  <si>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</si>
  <si>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</si>
  <si>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</si>
  <si>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</si>
  <si>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</si>
  <si>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</si>
  <si>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</si>
  <si>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</si>
  <si>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</si>
  <si>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</si>
  <si>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</si>
  <si>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</si>
  <si>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</si>
  <si>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</si>
  <si>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</si>
  <si>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</si>
  <si>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</si>
  <si>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</si>
  <si>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</si>
  <si>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</si>
  <si>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</si>
  <si>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</si>
  <si>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</si>
  <si>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</si>
  <si>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</si>
  <si>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</si>
  <si>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</si>
  <si>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</si>
  <si>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</si>
  <si>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</si>
  <si>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</si>
  <si>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</si>
  <si>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</si>
  <si>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</si>
  <si>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</si>
  <si>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</si>
  <si>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</si>
  <si>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</si>
  <si>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</si>
  <si>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</si>
  <si>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</si>
  <si>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</si>
  <si>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</si>
  <si>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</si>
  <si>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</si>
  <si>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</si>
  <si>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</si>
  <si>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</si>
  <si>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</si>
  <si>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</si>
  <si>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</si>
  <si>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</si>
  <si>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</si>
  <si>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</si>
  <si>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</si>
  <si>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</si>
  <si>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</si>
  <si>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</si>
  <si>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</si>
  <si>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</si>
  <si>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</si>
  <si>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</si>
  <si>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</si>
  <si>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</si>
  <si>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</si>
  <si>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</si>
  <si>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</si>
  <si>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</si>
  <si>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</si>
  <si>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</si>
  <si>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</si>
  <si>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</si>
  <si>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</si>
  <si>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</si>
  <si>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</si>
  <si>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</si>
  <si>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</si>
  <si>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</si>
  <si>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</si>
  <si>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</si>
  <si>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</si>
  <si>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</si>
  <si>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</si>
  <si>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</si>
  <si>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</si>
  <si>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</si>
  <si>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</si>
  <si>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</si>
  <si>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</si>
  <si>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</si>
  <si>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</si>
  <si>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</si>
  <si>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</si>
  <si>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</si>
  <si>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</si>
  <si>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</si>
  <si>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</si>
  <si>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</si>
  <si>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</si>
  <si>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</si>
  <si>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</si>
  <si>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</si>
  <si>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</si>
  <si>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</si>
  <si>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</si>
  <si>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</si>
  <si>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</si>
  <si>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</si>
  <si>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</si>
  <si>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</si>
  <si>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</si>
  <si>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</si>
  <si>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</si>
  <si>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</si>
  <si>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</si>
  <si>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</si>
  <si>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</si>
  <si>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</si>
  <si>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</si>
  <si>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</si>
  <si>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</si>
  <si>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</si>
  <si>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</si>
  <si>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</si>
  <si>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</si>
  <si>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</si>
  <si>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</si>
  <si>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</si>
  <si>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</si>
  <si>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</si>
  <si>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</si>
  <si>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</si>
  <si>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</si>
  <si>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</si>
  <si>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</si>
  <si>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</si>
  <si>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</si>
  <si>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</si>
  <si>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</si>
  <si>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</si>
  <si>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</si>
  <si>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</si>
  <si>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</si>
  <si>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</si>
  <si>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</si>
  <si>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</si>
  <si>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</si>
  <si>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</si>
  <si>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</si>
  <si>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</si>
  <si>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</si>
  <si>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</si>
  <si>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</si>
  <si>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</si>
  <si>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</si>
  <si>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</si>
  <si>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</si>
  <si>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</si>
  <si>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</si>
  <si>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</si>
  <si>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</si>
  <si>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</si>
  <si>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</si>
  <si>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</si>
  <si>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</si>
  <si>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</si>
  <si>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</si>
  <si>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</si>
  <si>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</si>
  <si>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</si>
  <si>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</si>
  <si>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</si>
  <si>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</si>
  <si>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</si>
  <si>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</si>
  <si>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</si>
  <si>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</si>
  <si>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</si>
  <si>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</si>
  <si>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</si>
  <si>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</si>
  <si>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</si>
  <si>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</si>
  <si>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</si>
  <si>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</si>
  <si>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</si>
  <si>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</si>
  <si>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</si>
  <si>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</si>
  <si>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</si>
  <si>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</si>
  <si>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</si>
  <si>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</si>
  <si>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</si>
  <si>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</si>
  <si>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</si>
  <si>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</si>
  <si>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</si>
  <si>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</si>
  <si>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</si>
  <si>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</si>
  <si>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</si>
  <si>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</si>
  <si>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</si>
  <si>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</si>
  <si>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</si>
  <si>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</si>
  <si>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</si>
  <si>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</si>
  <si>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</si>
  <si>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</si>
  <si>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</si>
  <si>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</si>
  <si>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</si>
  <si>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</si>
  <si>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</si>
  <si>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</si>
  <si>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</si>
  <si>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</si>
  <si>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</si>
  <si>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</si>
  <si>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</si>
  <si>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</si>
  <si>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</si>
  <si>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</si>
  <si>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</si>
  <si>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</si>
  <si>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</si>
  <si>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</si>
  <si>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</si>
  <si>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</si>
  <si>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</si>
  <si>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</si>
  <si>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</si>
  <si>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</si>
  <si>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</si>
  <si>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</si>
  <si>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</si>
  <si>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</si>
  <si>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</si>
  <si>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</si>
  <si>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</si>
  <si>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</si>
  <si>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</si>
  <si>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</si>
  <si>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</si>
  <si>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</si>
  <si>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</si>
  <si>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</si>
  <si>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</si>
  <si>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</si>
  <si>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</si>
  <si>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</si>
  <si>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</si>
  <si>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</si>
  <si>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</si>
  <si>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</si>
  <si>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</si>
  <si>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</si>
  <si>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</si>
  <si>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</si>
  <si>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</si>
  <si>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</si>
  <si>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</si>
  <si>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</si>
  <si>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</si>
  <si>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</si>
  <si>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</si>
  <si>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</si>
  <si>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</si>
  <si>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</si>
  <si>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</si>
  <si>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</si>
  <si>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</si>
  <si>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</si>
  <si>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</si>
  <si>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</si>
  <si>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</si>
  <si>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</si>
  <si>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</si>
  <si>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</si>
  <si>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</si>
  <si>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</si>
  <si>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</si>
  <si>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</si>
  <si>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</si>
  <si>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</si>
  <si>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</si>
  <si>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</si>
  <si>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</si>
  <si>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</si>
  <si>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</si>
  <si>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</si>
  <si>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</si>
  <si>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</si>
  <si>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</si>
  <si>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</si>
  <si>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</si>
  <si>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</si>
  <si>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</si>
  <si>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</si>
  <si>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</si>
  <si>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</si>
  <si>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</si>
  <si>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</si>
  <si>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</si>
  <si>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</si>
  <si>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</si>
  <si>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</si>
  <si>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</si>
  <si>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</si>
  <si>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</si>
  <si>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</si>
  <si>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</si>
  <si>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</si>
  <si>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</si>
  <si>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</si>
  <si>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</si>
  <si>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</si>
  <si>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</si>
  <si>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</si>
  <si>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</si>
  <si>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</si>
  <si>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</si>
  <si>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</si>
  <si>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</si>
  <si>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</si>
  <si>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</si>
  <si>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</si>
  <si>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</si>
  <si>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</si>
  <si>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</si>
  <si>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</si>
  <si>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</si>
  <si>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</si>
  <si>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</si>
  <si>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</si>
  <si>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</si>
  <si>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</si>
  <si>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</si>
  <si>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</si>
  <si>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</si>
  <si>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</si>
  <si>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</si>
  <si>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</si>
  <si>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</si>
  <si>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</si>
  <si>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</si>
  <si>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</si>
  <si>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</si>
  <si>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</si>
  <si>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</si>
  <si>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</si>
  <si>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</si>
  <si>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</si>
  <si>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</si>
  <si>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</si>
  <si>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</si>
  <si>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</si>
  <si>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</si>
  <si>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</si>
  <si>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</si>
  <si>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</si>
  <si>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</si>
  <si>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</si>
  <si>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</si>
  <si>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</si>
  <si>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</si>
  <si>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</si>
  <si>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</si>
  <si>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</si>
  <si>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</si>
  <si>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</si>
  <si>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</si>
  <si>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</si>
  <si>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</si>
  <si>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</si>
  <si>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</si>
  <si>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</si>
  <si>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</si>
  <si>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</si>
  <si>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</si>
  <si>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</si>
  <si>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</si>
  <si>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</si>
  <si>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</si>
  <si>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</si>
  <si>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</si>
  <si>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</si>
  <si>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</si>
  <si>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</si>
  <si>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</si>
  <si>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</si>
  <si>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</si>
  <si>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</si>
  <si>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</si>
  <si>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</si>
  <si>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</si>
  <si>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</si>
  <si>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</si>
  <si>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</si>
  <si>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</si>
  <si>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</si>
  <si>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</si>
  <si>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</si>
  <si>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</si>
  <si>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</si>
  <si>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</si>
  <si>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</si>
  <si>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</si>
  <si>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</si>
  <si>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</si>
  <si>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</si>
  <si>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</si>
  <si>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</si>
  <si>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</si>
  <si>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</si>
  <si>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</si>
  <si>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</si>
  <si>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</si>
  <si>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</si>
  <si>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</si>
  <si>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</si>
  <si>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</si>
  <si>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</si>
  <si>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</si>
  <si>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</si>
  <si>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</si>
  <si>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</si>
  <si>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</si>
  <si>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</si>
  <si>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</si>
  <si>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</si>
  <si>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</si>
  <si>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</si>
  <si>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</si>
  <si>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</si>
  <si>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</si>
  <si>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</si>
  <si>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</si>
  <si>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</si>
  <si>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</si>
  <si>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</si>
  <si>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</si>
  <si>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</si>
  <si>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</si>
  <si>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</si>
  <si>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</si>
  <si>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</si>
  <si>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</si>
  <si>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</si>
  <si>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</si>
  <si>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</si>
  <si>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</si>
  <si>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</si>
  <si>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</si>
  <si>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</si>
  <si>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</si>
  <si>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</si>
  <si>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</si>
  <si>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</si>
  <si>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</si>
  <si>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</si>
  <si>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</si>
  <si>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</si>
  <si>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</si>
  <si>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</si>
  <si>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</si>
  <si>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</si>
  <si>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</si>
  <si>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</si>
  <si>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</si>
  <si>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</si>
  <si>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</si>
  <si>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</si>
  <si>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</si>
  <si>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</si>
  <si>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</si>
  <si>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</si>
  <si>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</si>
  <si>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</si>
  <si>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</si>
  <si>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</si>
  <si>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</si>
  <si>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</si>
  <si>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</si>
  <si>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</si>
  <si>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</si>
  <si>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</si>
  <si>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</si>
  <si>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</si>
  <si>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</si>
  <si>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</si>
  <si>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</si>
  <si>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</si>
  <si>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</si>
  <si>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</si>
  <si>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</si>
  <si>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</si>
  <si>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</si>
  <si>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</si>
  <si>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</si>
  <si>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</si>
  <si>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</si>
  <si>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</si>
  <si>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</si>
  <si>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</si>
  <si>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</si>
  <si>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</si>
  <si>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</si>
  <si>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</si>
  <si>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</si>
  <si>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</si>
  <si>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</si>
  <si>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</si>
  <si>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</si>
  <si>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</si>
  <si>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</si>
  <si>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</si>
  <si>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</si>
  <si>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</si>
  <si>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</si>
  <si>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</si>
  <si>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</si>
  <si>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</si>
  <si>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</si>
  <si>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</si>
  <si>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</si>
  <si>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</si>
  <si>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</si>
  <si>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</si>
  <si>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</si>
  <si>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</si>
  <si>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</si>
  <si>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</si>
  <si>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</si>
  <si>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</si>
  <si>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</si>
  <si>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</si>
  <si>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</si>
  <si>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</si>
  <si>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</si>
  <si>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</si>
  <si>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</si>
  <si>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</si>
  <si>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</si>
  <si>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</si>
  <si>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</si>
  <si>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</si>
  <si>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</si>
  <si>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</si>
  <si>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</si>
  <si>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</si>
  <si>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</si>
  <si>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</si>
  <si>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</si>
  <si>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</si>
  <si>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</si>
  <si>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</si>
  <si>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</si>
  <si>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</si>
  <si>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</si>
  <si>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</si>
  <si>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</si>
  <si>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</si>
  <si>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</si>
  <si>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</si>
  <si>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</si>
  <si>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</si>
  <si>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</si>
  <si>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</si>
  <si>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</si>
  <si>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</si>
  <si>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</si>
  <si>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</si>
  <si>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</si>
  <si>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</si>
  <si>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</si>
  <si>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</si>
  <si>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</si>
  <si>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</si>
  <si>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</si>
  <si>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</si>
  <si>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</si>
  <si>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</si>
  <si>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</si>
  <si>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</si>
  <si>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</si>
  <si>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</si>
  <si>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</si>
  <si>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</si>
  <si>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</si>
  <si>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</si>
  <si>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</si>
  <si>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</si>
  <si>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</si>
  <si>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</si>
  <si>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</si>
  <si>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</si>
  <si>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</si>
  <si>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</si>
  <si>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</si>
  <si>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</si>
  <si>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</si>
  <si>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</si>
  <si>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</si>
  <si>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</si>
  <si>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</si>
  <si>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</si>
  <si>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</si>
  <si>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</si>
  <si>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</si>
  <si>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</si>
  <si>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</si>
  <si>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</si>
  <si>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</si>
  <si>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</si>
  <si>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</si>
  <si>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</si>
  <si>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</si>
  <si>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</si>
  <si>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</si>
  <si>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</si>
  <si>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</si>
  <si>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</si>
  <si>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</si>
  <si>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</si>
  <si>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</si>
  <si>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</si>
  <si>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</si>
  <si>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</si>
  <si>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</si>
  <si>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</si>
  <si>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</si>
  <si>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</si>
  <si>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</si>
  <si>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</si>
  <si>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</si>
  <si>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</si>
  <si>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</si>
  <si>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</si>
  <si>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</si>
  <si>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</si>
  <si>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</si>
  <si>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</si>
  <si>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</si>
  <si>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</si>
  <si>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</si>
  <si>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</si>
  <si>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</si>
  <si>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</si>
  <si>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</si>
  <si>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</si>
  <si>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</si>
  <si>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</si>
  <si>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</si>
  <si>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</si>
  <si>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</si>
  <si>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</si>
  <si>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</si>
  <si>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</si>
  <si>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</si>
  <si>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</si>
  <si>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</si>
  <si>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</si>
  <si>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</si>
  <si>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</si>
  <si>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</si>
  <si>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</si>
  <si>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</si>
  <si>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</si>
  <si>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</si>
  <si>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</si>
  <si>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</si>
  <si>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</si>
  <si>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</si>
  <si>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</si>
  <si>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</si>
  <si>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</si>
  <si>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</si>
  <si>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</si>
  <si>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</si>
  <si>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</si>
  <si>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</si>
  <si>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</si>
  <si>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</si>
  <si>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</si>
  <si>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</si>
  <si>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</si>
  <si>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</si>
  <si>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</si>
  <si>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</si>
  <si>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</si>
  <si>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</si>
  <si>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</si>
  <si>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</si>
  <si>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</si>
  <si>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</si>
  <si>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</si>
  <si>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</si>
  <si>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</si>
  <si>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</si>
  <si>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</si>
  <si>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</si>
  <si>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</si>
  <si>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</si>
  <si>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</si>
  <si>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</si>
  <si>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</si>
  <si>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</si>
  <si>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</si>
  <si>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</si>
  <si>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</si>
  <si>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</si>
  <si>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</si>
  <si>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</si>
  <si>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</si>
  <si>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</si>
  <si>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</si>
  <si>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</si>
  <si>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</si>
  <si>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</si>
  <si>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</si>
  <si>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</si>
  <si>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</si>
  <si>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</si>
  <si>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</si>
  <si>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</si>
  <si>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</si>
  <si>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</si>
  <si>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</si>
  <si>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</si>
  <si>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</si>
  <si>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</si>
  <si>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</si>
  <si>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</si>
  <si>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</si>
  <si>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</si>
  <si>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</si>
  <si>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</si>
  <si>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</si>
  <si>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</si>
  <si>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</si>
  <si>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</si>
  <si>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</si>
  <si>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</si>
  <si>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</si>
  <si>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</si>
  <si>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</si>
  <si>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</si>
  <si>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</si>
  <si>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</si>
  <si>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</si>
  <si>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</si>
  <si>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</si>
  <si>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</si>
  <si>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</si>
  <si>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</si>
  <si>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</si>
  <si>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</si>
  <si>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</si>
  <si>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</si>
  <si>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</si>
  <si>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</si>
  <si>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</si>
  <si>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</si>
  <si>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</si>
  <si>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</si>
  <si>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</si>
  <si>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</si>
  <si>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</si>
  <si>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</si>
  <si>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</si>
  <si>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</si>
  <si>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</si>
  <si>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</si>
  <si>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</si>
  <si>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</si>
  <si>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</si>
  <si>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</si>
  <si>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</si>
  <si>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</si>
  <si>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</si>
  <si>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</si>
  <si>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</si>
  <si>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</si>
  <si>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</si>
  <si>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</si>
  <si>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</si>
  <si>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</si>
  <si>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</si>
  <si>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</si>
  <si>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</si>
  <si>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</si>
  <si>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</si>
  <si>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</si>
  <si>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</si>
  <si>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</si>
  <si>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</si>
  <si>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</si>
  <si>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</si>
  <si>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</si>
  <si>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</si>
  <si>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</si>
  <si>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</si>
  <si>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</si>
  <si>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</si>
  <si>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</si>
  <si>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</si>
  <si>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</si>
  <si>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</si>
  <si>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</si>
  <si>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</si>
  <si>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</si>
  <si>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</si>
  <si>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</si>
  <si>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</si>
  <si>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</si>
  <si>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</si>
  <si>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</si>
  <si>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</si>
  <si>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</si>
  <si>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</si>
  <si>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</si>
  <si>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</si>
  <si>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</si>
  <si>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</si>
  <si>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</si>
  <si>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</si>
  <si>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</si>
  <si>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</si>
  <si>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</si>
  <si>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</si>
  <si>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</si>
  <si>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</si>
  <si>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</si>
  <si>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</si>
  <si>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</si>
  <si>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</si>
  <si>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</si>
  <si>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</si>
  <si>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</si>
  <si>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</si>
  <si>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</si>
  <si>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</si>
  <si>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</si>
  <si>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</si>
  <si>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</si>
  <si>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</si>
  <si>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</si>
  <si>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</si>
  <si>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</si>
  <si>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</si>
  <si>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</si>
  <si>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</si>
  <si>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</si>
  <si>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</si>
  <si>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</si>
  <si>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</si>
  <si>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</si>
  <si>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</si>
  <si>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</si>
  <si>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</si>
  <si>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</si>
  <si>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</si>
  <si>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</si>
  <si>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</si>
  <si>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</si>
  <si>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</si>
  <si>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</si>
  <si>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</si>
  <si>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</si>
  <si>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</si>
  <si>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</si>
  <si>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</si>
  <si>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</si>
  <si>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</si>
  <si>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</si>
  <si>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</si>
  <si>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</si>
  <si>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</si>
  <si>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</si>
  <si>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</si>
  <si>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</si>
  <si>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</si>
  <si>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</si>
  <si>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</si>
  <si>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</si>
  <si>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</si>
  <si>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</si>
  <si>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</si>
  <si>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</si>
  <si>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</si>
  <si>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</si>
  <si>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</si>
  <si>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</si>
  <si>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</si>
  <si>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</si>
  <si>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</si>
  <si>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</si>
  <si>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</si>
  <si>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</si>
  <si>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</si>
  <si>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</si>
  <si>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</si>
  <si>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</si>
  <si>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</si>
  <si>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</si>
  <si>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</si>
  <si>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</si>
  <si>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</si>
  <si>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</si>
  <si>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</si>
  <si>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</si>
  <si>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</si>
  <si>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</si>
  <si>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</si>
  <si>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</si>
  <si>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</si>
  <si>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</si>
  <si>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</si>
  <si>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</si>
  <si>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</si>
  <si>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</si>
  <si>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</si>
  <si>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</si>
  <si>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</si>
  <si>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</si>
  <si>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</si>
  <si>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</si>
  <si>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</si>
  <si>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</si>
  <si>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</si>
  <si>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</si>
  <si>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</si>
  <si>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</si>
  <si>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</si>
  <si>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</si>
  <si>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</si>
  <si>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</si>
  <si>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</si>
  <si>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</si>
  <si>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</si>
  <si>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</si>
  <si>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</si>
  <si>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</si>
  <si>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</si>
  <si>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</si>
  <si>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</si>
  <si>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</si>
  <si>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</si>
  <si>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</si>
  <si>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</si>
  <si>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</si>
  <si>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</si>
  <si>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</si>
  <si>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</si>
  <si>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</si>
  <si>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</si>
  <si>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</si>
  <si>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</si>
  <si>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</si>
  <si>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</si>
  <si>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</si>
  <si>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</si>
  <si>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</si>
  <si>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</si>
  <si>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</si>
  <si>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</si>
  <si>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</si>
  <si>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</si>
  <si>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</si>
  <si>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</si>
  <si>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</si>
  <si>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</si>
  <si>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</si>
  <si>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</si>
  <si>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</si>
  <si>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</si>
  <si>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</si>
  <si>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</si>
  <si>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</si>
  <si>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</si>
  <si>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</si>
  <si>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</si>
  <si>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</si>
  <si>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</si>
  <si>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</si>
  <si>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</si>
  <si>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</si>
  <si>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</si>
  <si>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</si>
  <si>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</si>
  <si>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</si>
  <si>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</si>
  <si>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</si>
  <si>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</si>
  <si>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</si>
  <si>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</si>
  <si>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</si>
  <si>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</si>
  <si>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</si>
  <si>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</si>
  <si>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</si>
  <si>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</si>
  <si>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</si>
  <si>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</si>
  <si>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</si>
  <si>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</si>
  <si>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</si>
  <si>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</si>
  <si>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</si>
  <si>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</si>
  <si>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</si>
  <si>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</si>
  <si>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</si>
  <si>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</si>
  <si>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</si>
  <si>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</si>
  <si>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</si>
  <si>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</si>
  <si>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</si>
  <si>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</si>
  <si>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</si>
  <si>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</si>
  <si>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</si>
  <si>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</si>
  <si>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</si>
  <si>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</si>
  <si>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</si>
  <si>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</si>
  <si>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</si>
  <si>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</si>
  <si>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</si>
  <si>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</si>
  <si>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</si>
  <si>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</si>
  <si>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</si>
  <si>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</si>
  <si>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</si>
  <si>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</si>
  <si>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</si>
  <si>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</si>
  <si>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</si>
  <si>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</si>
  <si>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</si>
  <si>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</si>
  <si>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</si>
  <si>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</si>
  <si>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</si>
  <si>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</si>
  <si>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</si>
  <si>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</si>
  <si>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</si>
  <si>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</si>
  <si>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</si>
  <si>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</si>
  <si>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</si>
  <si>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</si>
  <si>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</si>
  <si>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</si>
  <si>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</si>
  <si>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</si>
  <si>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</si>
  <si>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</si>
  <si>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</si>
  <si>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</si>
  <si>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</si>
  <si>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</si>
  <si>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</si>
  <si>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</si>
  <si>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</si>
  <si>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</si>
  <si>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</si>
  <si>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</si>
  <si>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</si>
  <si>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</si>
  <si>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</si>
  <si>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</si>
  <si>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</si>
  <si>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</si>
  <si>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</si>
  <si>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</si>
  <si>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</si>
  <si>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</si>
  <si>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</si>
  <si>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</si>
  <si>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</si>
  <si>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</si>
  <si>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</si>
  <si>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</si>
  <si>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</si>
  <si>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</si>
  <si>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</si>
  <si>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</si>
  <si>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</si>
  <si>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</si>
  <si>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</si>
  <si>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</si>
  <si>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</si>
  <si>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</si>
  <si>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</si>
  <si>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</si>
  <si>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</si>
  <si>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</si>
  <si>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</si>
  <si>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</si>
  <si>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</si>
  <si>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</si>
  <si>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</si>
  <si>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</si>
  <si>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</si>
  <si>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</si>
  <si>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</si>
  <si>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</si>
  <si>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</si>
  <si>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</si>
  <si>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</si>
  <si>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</si>
  <si>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</si>
  <si>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</si>
  <si>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</si>
  <si>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</si>
  <si>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</si>
  <si>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</si>
  <si>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</si>
  <si>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</si>
  <si>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</si>
  <si>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</si>
  <si>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</si>
  <si>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</si>
  <si>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</si>
  <si>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</si>
  <si>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</si>
  <si>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</si>
  <si>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</si>
  <si>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</si>
  <si>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</si>
  <si>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</si>
  <si>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</si>
  <si>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</si>
  <si>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</si>
  <si>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</si>
  <si>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</si>
  <si>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</si>
  <si>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</si>
  <si>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</si>
  <si>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</si>
  <si>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</si>
  <si>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</si>
  <si>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</si>
  <si>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</si>
  <si>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</si>
  <si>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</si>
  <si>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</si>
  <si>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</si>
  <si>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</si>
  <si>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</si>
  <si>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</si>
  <si>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</si>
  <si>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</si>
  <si>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</si>
  <si>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</si>
  <si>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</si>
  <si>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</si>
  <si>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</si>
  <si>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</si>
  <si>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</si>
  <si>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</si>
  <si>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</si>
  <si>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</si>
  <si>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</si>
  <si>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</si>
  <si>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</si>
  <si>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</si>
  <si>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</si>
  <si>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</si>
  <si>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</si>
  <si>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</si>
  <si>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</si>
  <si>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</si>
  <si>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</si>
  <si>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</si>
  <si>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</si>
  <si>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</si>
  <si>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</si>
  <si>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</si>
  <si>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</si>
  <si>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</si>
  <si>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</si>
  <si>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</si>
  <si>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</si>
  <si>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</si>
  <si>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</si>
  <si>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</si>
  <si>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</si>
  <si>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</si>
  <si>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</si>
  <si>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</si>
  <si>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</si>
  <si>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</si>
  <si>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</si>
  <si>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</si>
  <si>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</si>
  <si>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</si>
  <si>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</si>
  <si>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</si>
  <si>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</si>
  <si>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</si>
  <si>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</si>
  <si>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</si>
  <si>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</si>
  <si>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</si>
  <si>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</si>
  <si>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</si>
  <si>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</si>
  <si>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</si>
  <si>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</si>
  <si>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</si>
  <si>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</si>
  <si>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</si>
  <si>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</si>
  <si>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</si>
  <si>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</si>
  <si>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</si>
  <si>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</si>
  <si>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</si>
  <si>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</si>
  <si>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</si>
  <si>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</si>
  <si>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</si>
  <si>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</si>
  <si>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</si>
  <si>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</si>
  <si>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</si>
  <si>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</si>
  <si>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</si>
  <si>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</si>
  <si>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</si>
  <si>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</si>
  <si>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</si>
  <si>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</si>
  <si>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</si>
  <si>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</si>
  <si>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</si>
  <si>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</si>
  <si>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</si>
  <si>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</si>
  <si>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</si>
  <si>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</si>
  <si>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</si>
  <si>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</si>
  <si>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</si>
  <si>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</si>
  <si>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</si>
  <si>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</si>
  <si>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</si>
  <si>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</si>
  <si>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</si>
  <si>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</si>
  <si>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</si>
  <si>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</si>
  <si>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</si>
  <si>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</si>
  <si>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</si>
  <si>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</si>
  <si>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</si>
  <si>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</si>
  <si>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</si>
  <si>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</si>
  <si>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</si>
  <si>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</si>
  <si>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</si>
  <si>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</si>
  <si>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</si>
  <si>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</si>
  <si>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</si>
  <si>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</si>
  <si>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</si>
  <si>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</si>
  <si>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</si>
  <si>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</si>
  <si>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</si>
  <si>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</si>
  <si>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</si>
  <si>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</si>
  <si>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</si>
  <si>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</si>
  <si>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</si>
  <si>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</si>
  <si>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</si>
  <si>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</si>
  <si>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</si>
  <si>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</si>
  <si>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</si>
  <si>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</si>
  <si>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</si>
  <si>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</si>
  <si>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</si>
  <si>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</si>
  <si>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</si>
  <si>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</si>
  <si>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</si>
  <si>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</si>
  <si>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</si>
  <si>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</si>
  <si>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</si>
  <si>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</si>
  <si>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</si>
  <si>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</si>
  <si>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</si>
  <si>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</si>
  <si>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</si>
  <si>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</si>
  <si>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</si>
  <si>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</si>
  <si>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</si>
  <si>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</si>
  <si>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</si>
  <si>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</si>
  <si>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</si>
  <si>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</si>
  <si>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</si>
  <si>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</si>
  <si>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</si>
  <si>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</si>
  <si>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</si>
  <si>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</si>
  <si>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</si>
  <si>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</si>
  <si>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</si>
  <si>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</si>
  <si>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</si>
  <si>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</si>
  <si>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</si>
  <si>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</si>
  <si>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</si>
  <si>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</si>
  <si>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</si>
  <si>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</si>
  <si>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</si>
  <si>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</si>
  <si>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</si>
  <si>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</si>
  <si>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</si>
  <si>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</si>
  <si>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</si>
  <si>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</si>
  <si>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</si>
  <si>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</si>
  <si>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</si>
  <si>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</si>
  <si>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</si>
  <si>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</si>
  <si>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</si>
  <si>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</si>
  <si>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</si>
  <si>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</si>
  <si>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</si>
  <si>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</si>
  <si>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</si>
  <si>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</si>
  <si>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</si>
  <si>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</si>
  <si>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</si>
  <si>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</si>
  <si>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</si>
  <si>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</si>
  <si>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</si>
  <si>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</si>
  <si>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</si>
  <si>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</si>
  <si>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</si>
  <si>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</si>
  <si>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</si>
  <si>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</si>
  <si>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</si>
  <si>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</si>
  <si>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</si>
  <si>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</si>
  <si>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</si>
  <si>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</si>
  <si>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</si>
  <si>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</si>
  <si>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</si>
  <si>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</si>
  <si>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</si>
  <si>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</si>
  <si>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</si>
  <si>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</si>
  <si>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</si>
  <si>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</si>
  <si>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</si>
  <si>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</si>
  <si>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</si>
  <si>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</si>
  <si>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</si>
  <si>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</si>
  <si>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</si>
  <si>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</si>
  <si>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</si>
  <si>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</si>
  <si>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</si>
  <si>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</si>
  <si>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</si>
  <si>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</si>
  <si>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</si>
  <si>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</si>
  <si>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</si>
  <si>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</si>
  <si>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</si>
  <si>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</si>
  <si>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</si>
  <si>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</si>
  <si>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</si>
  <si>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</si>
  <si>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</si>
  <si>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</si>
  <si>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</si>
  <si>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</si>
  <si>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</si>
  <si>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</si>
  <si>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</si>
  <si>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</si>
  <si>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</si>
  <si>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</si>
  <si>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</si>
  <si>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</si>
  <si>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</si>
  <si>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</si>
  <si>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</si>
  <si>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</si>
  <si>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</si>
  <si>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</si>
  <si>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</si>
  <si>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</si>
  <si>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</si>
  <si>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</si>
  <si>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</si>
  <si>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</si>
  <si>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</si>
  <si>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</si>
  <si>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</si>
  <si>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</si>
  <si>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</si>
  <si>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</si>
  <si>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</si>
  <si>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</si>
  <si>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</si>
  <si>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</si>
  <si>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</si>
  <si>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</si>
  <si>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</si>
  <si>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</si>
  <si>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</si>
  <si>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</si>
  <si>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</si>
  <si>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</si>
  <si>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</si>
  <si>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</si>
  <si>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</si>
  <si>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</si>
  <si>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</si>
  <si>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</si>
  <si>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</si>
  <si>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</si>
  <si>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</si>
  <si>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</si>
  <si>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</si>
  <si>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</si>
  <si>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</si>
  <si>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</si>
  <si>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</si>
  <si>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</si>
  <si>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</si>
  <si>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</si>
  <si>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</si>
  <si>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</si>
  <si>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</si>
  <si>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</si>
  <si>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</si>
  <si>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</si>
  <si>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</si>
  <si>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</si>
  <si>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</si>
  <si>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</si>
  <si>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</si>
  <si>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</si>
  <si>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</si>
  <si>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</si>
  <si>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</si>
  <si>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</si>
  <si>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</si>
  <si>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</si>
  <si>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</si>
  <si>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</si>
  <si>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</si>
  <si>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</si>
  <si>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</si>
  <si>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</si>
  <si>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</si>
  <si>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</si>
  <si>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</si>
  <si>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</si>
  <si>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</si>
  <si>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</si>
  <si>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</si>
  <si>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</si>
  <si>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</si>
  <si>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</si>
  <si>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</si>
  <si>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</si>
  <si>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</si>
  <si>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</si>
  <si>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</si>
  <si>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</si>
  <si>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</si>
  <si>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</si>
  <si>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</si>
  <si>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</si>
  <si>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</si>
  <si>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</si>
  <si>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</si>
  <si>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</si>
  <si>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</si>
  <si>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</si>
  <si>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</si>
  <si>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</si>
  <si>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</si>
  <si>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</si>
  <si>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</si>
  <si>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</si>
  <si>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</si>
  <si>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</si>
  <si>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</si>
  <si>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</si>
  <si>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</si>
  <si>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</si>
  <si>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</si>
  <si>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</si>
  <si>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</si>
  <si>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</si>
  <si>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</si>
  <si>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</si>
  <si>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</si>
  <si>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</si>
  <si>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</si>
  <si>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</si>
  <si>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</si>
  <si>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</si>
  <si>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</si>
  <si>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</si>
  <si>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</si>
  <si>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</si>
  <si>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</si>
  <si>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</si>
  <si>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</si>
  <si>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</si>
  <si>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</si>
  <si>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</si>
  <si>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</si>
  <si>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</si>
  <si>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</si>
  <si>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</si>
  <si>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</si>
  <si>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</si>
  <si>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</si>
  <si>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</si>
  <si>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</si>
  <si>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</si>
  <si>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</si>
  <si>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</si>
  <si>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</si>
  <si>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</si>
  <si>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</si>
  <si>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</si>
  <si>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</si>
  <si>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</si>
  <si>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</si>
  <si>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</si>
  <si>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</si>
  <si>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</si>
  <si>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</si>
  <si>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</si>
  <si>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</si>
  <si>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</si>
  <si>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</si>
  <si>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</si>
  <si>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</si>
  <si>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</si>
  <si>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</si>
  <si>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</si>
  <si>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</si>
  <si>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</si>
  <si>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</si>
  <si>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</si>
  <si>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</si>
  <si>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</si>
  <si>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</si>
  <si>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</si>
  <si>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</si>
  <si>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</si>
  <si>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</si>
  <si>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</si>
  <si>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</si>
  <si>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</si>
  <si>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</si>
  <si>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</si>
  <si>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</si>
  <si>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</si>
  <si>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</si>
  <si>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</si>
  <si>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</si>
  <si>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</si>
  <si>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</si>
  <si>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</si>
  <si>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</si>
  <si>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</si>
  <si>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</si>
  <si>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</si>
  <si>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</si>
  <si>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</si>
  <si>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</si>
  <si>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</si>
  <si>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</si>
  <si>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</si>
  <si>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</si>
  <si>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</si>
  <si>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</si>
  <si>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</si>
  <si>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</si>
  <si>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</si>
  <si>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</si>
  <si>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</si>
  <si>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</si>
  <si>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</si>
  <si>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</si>
  <si>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</si>
  <si>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</si>
  <si>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</si>
  <si>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</si>
  <si>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</si>
  <si>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</si>
  <si>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</si>
  <si>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</si>
  <si>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</si>
  <si>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</si>
  <si>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</si>
  <si>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</si>
  <si>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</si>
  <si>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</si>
  <si>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</si>
  <si>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</si>
  <si>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</si>
  <si>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</si>
  <si>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</si>
  <si>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</si>
  <si>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</si>
  <si>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</si>
  <si>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</si>
  <si>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</si>
  <si>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</si>
  <si>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</si>
  <si>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</si>
  <si>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</si>
  <si>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</si>
  <si>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</si>
  <si>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</si>
  <si>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</si>
  <si>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</si>
  <si>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</si>
  <si>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</si>
  <si>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</si>
  <si>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</si>
  <si>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</si>
  <si>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</si>
  <si>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</si>
  <si>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</si>
  <si>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</si>
  <si>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</si>
  <si>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</si>
  <si>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</si>
  <si>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</si>
  <si>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</si>
  <si>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</si>
  <si>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</si>
  <si>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</si>
  <si>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</si>
  <si>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</si>
  <si>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</si>
  <si>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</si>
  <si>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</si>
  <si>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</si>
  <si>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</si>
  <si>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</si>
  <si>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</si>
  <si>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</si>
  <si>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</si>
  <si>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</si>
  <si>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</si>
  <si>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</si>
  <si>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</si>
  <si>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</si>
  <si>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</si>
  <si>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</si>
  <si>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</si>
  <si>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</si>
  <si>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</si>
  <si>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</si>
  <si>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</si>
  <si>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</si>
  <si>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</si>
  <si>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</si>
  <si>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</si>
  <si>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</si>
  <si>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</si>
  <si>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</si>
  <si>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</si>
  <si>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</si>
  <si>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</si>
  <si>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</si>
  <si>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</si>
  <si>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</si>
  <si>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</si>
  <si>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</si>
  <si>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</si>
  <si>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</si>
  <si>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</si>
  <si>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</si>
  <si>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</si>
  <si>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</si>
  <si>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</si>
  <si>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</si>
  <si>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</si>
  <si>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</si>
  <si>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</si>
  <si>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</si>
  <si>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</si>
  <si>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</si>
  <si>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</si>
  <si>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</si>
  <si>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</si>
  <si>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</si>
  <si>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</si>
  <si>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</si>
  <si>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</si>
  <si>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</si>
  <si>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</si>
  <si>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</si>
  <si>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</si>
  <si>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</si>
  <si>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</si>
  <si>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</si>
  <si>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</si>
  <si>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</si>
  <si>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</si>
  <si>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</si>
  <si>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</si>
  <si>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</si>
  <si>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</si>
  <si>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</si>
  <si>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</si>
  <si>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</si>
  <si>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</si>
  <si>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</si>
  <si>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</si>
  <si>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</si>
  <si>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</si>
  <si>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</si>
  <si>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</si>
  <si>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</si>
  <si>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</si>
  <si>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</si>
  <si>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</si>
  <si>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</si>
  <si>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</si>
  <si>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</si>
  <si>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</si>
  <si>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</si>
  <si>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</si>
  <si>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</si>
  <si>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</si>
  <si>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</si>
  <si>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</si>
  <si>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</si>
  <si>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</si>
  <si>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</si>
  <si>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</si>
  <si>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</si>
  <si>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</si>
  <si>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</si>
  <si>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</si>
  <si>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</si>
  <si>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</si>
  <si>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</si>
  <si>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</si>
  <si>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</si>
  <si>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</si>
  <si>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</si>
  <si>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</si>
  <si>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</si>
  <si>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</si>
  <si>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</si>
  <si>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</si>
  <si>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</si>
  <si>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</si>
  <si>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</si>
  <si>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</si>
  <si>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</si>
  <si>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</si>
  <si>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</si>
  <si>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</si>
  <si>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</si>
  <si>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</si>
  <si>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</si>
  <si>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</si>
  <si>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</si>
  <si>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</si>
  <si>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</si>
  <si>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</si>
  <si>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</si>
  <si>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</si>
  <si>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</si>
  <si>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</si>
  <si>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</si>
  <si>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</si>
  <si>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</si>
  <si>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</si>
  <si>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</si>
  <si>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</si>
  <si>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</si>
  <si>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</si>
  <si>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</si>
  <si>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</si>
  <si>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</si>
  <si>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</si>
  <si>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</si>
  <si>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</si>
  <si>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</si>
  <si>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</si>
  <si>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</si>
  <si>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</si>
  <si>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</si>
  <si>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</si>
  <si>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</si>
  <si>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</si>
  <si>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</si>
  <si>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</si>
  <si>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</si>
  <si>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</si>
  <si>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</si>
  <si>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</si>
  <si>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</si>
  <si>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</si>
  <si>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</si>
  <si>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</si>
  <si>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</si>
  <si>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</si>
  <si>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</si>
  <si>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</si>
  <si>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</si>
  <si>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</si>
  <si>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</si>
  <si>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</si>
  <si>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</si>
  <si>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</si>
  <si>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</si>
  <si>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</si>
  <si>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</si>
  <si>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</si>
  <si>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</si>
  <si>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</si>
  <si>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</si>
  <si>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</si>
  <si>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</si>
  <si>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</si>
  <si>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</si>
  <si>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</si>
  <si>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</si>
  <si>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</si>
  <si>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</si>
  <si>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</si>
  <si>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</si>
  <si>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</si>
  <si>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</si>
  <si>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</si>
  <si>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</si>
  <si>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</si>
  <si>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</si>
  <si>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</si>
  <si>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</si>
  <si>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</si>
  <si>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</si>
  <si>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</si>
  <si>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</si>
  <si>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</si>
  <si>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</si>
  <si>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</si>
  <si>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</si>
  <si>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</si>
  <si>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</si>
  <si>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</si>
  <si>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</si>
  <si>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</si>
  <si>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</si>
  <si>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</si>
  <si>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</si>
  <si>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</si>
  <si>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</si>
  <si>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</si>
  <si>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</si>
  <si>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</si>
  <si>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</si>
  <si>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</si>
  <si>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</si>
  <si>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</si>
  <si>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</si>
  <si>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</si>
  <si>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</si>
  <si>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</si>
  <si>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</si>
  <si>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</si>
  <si>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</si>
  <si>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</si>
  <si>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</si>
  <si>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</si>
  <si>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</si>
  <si>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</si>
  <si>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</si>
  <si>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</si>
  <si>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</si>
  <si>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</si>
  <si>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</si>
  <si>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</si>
  <si>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</si>
  <si>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</si>
  <si>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</si>
  <si>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</si>
  <si>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</si>
  <si>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</si>
  <si>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</si>
  <si>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</si>
  <si>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</si>
  <si>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</si>
  <si>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</si>
  <si>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</si>
  <si>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</si>
  <si>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</si>
  <si>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</si>
  <si>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</si>
  <si>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</si>
  <si>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</si>
  <si>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</si>
  <si>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</si>
  <si>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</si>
  <si>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</si>
  <si>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</si>
  <si>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</si>
  <si>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</si>
  <si>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</si>
  <si>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</si>
  <si>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</si>
  <si>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</si>
  <si>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</si>
  <si>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</si>
  <si>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</si>
  <si>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</si>
  <si>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</si>
  <si>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</si>
  <si>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</si>
  <si>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</si>
  <si>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</si>
  <si>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</si>
  <si>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</si>
  <si>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</si>
  <si>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</si>
  <si>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</si>
  <si>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</si>
  <si>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</si>
  <si>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</si>
  <si>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</si>
  <si>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</si>
  <si>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</si>
  <si>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</si>
  <si>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</si>
  <si>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</si>
  <si>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</si>
  <si>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</si>
  <si>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</si>
  <si>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</si>
  <si>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</si>
  <si>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</si>
  <si>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</si>
  <si>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</si>
  <si>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</si>
  <si>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</si>
  <si>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</si>
  <si>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</si>
  <si>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</si>
  <si>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</si>
  <si>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</si>
  <si>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</si>
  <si>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</si>
  <si>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</si>
  <si>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</si>
  <si>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</si>
  <si>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</si>
  <si>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</si>
  <si>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</si>
  <si>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</si>
  <si>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</si>
  <si>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</si>
  <si>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</si>
  <si>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</si>
  <si>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</si>
  <si>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</si>
  <si>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</si>
  <si>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</si>
  <si>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</si>
  <si>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</si>
  <si>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</si>
  <si>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</si>
  <si>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</si>
  <si>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</si>
  <si>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</si>
  <si>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</si>
  <si>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</si>
  <si>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</si>
  <si>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</si>
  <si>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</si>
  <si>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</si>
  <si>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</si>
  <si>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</si>
  <si>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</si>
  <si>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</si>
  <si>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</si>
  <si>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</si>
  <si>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</si>
  <si>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</si>
  <si>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</si>
  <si>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</si>
  <si>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</si>
  <si>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</si>
  <si>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</si>
  <si>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</si>
  <si>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</si>
  <si>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</si>
  <si>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</si>
  <si>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</si>
  <si>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</si>
  <si>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</si>
  <si>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</si>
  <si>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</si>
  <si>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</si>
  <si>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</si>
  <si>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</si>
  <si>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</si>
  <si>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</si>
  <si>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</si>
  <si>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</si>
  <si>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</si>
  <si>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</si>
  <si>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</si>
  <si>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</si>
  <si>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</si>
  <si>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</si>
  <si>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</si>
  <si>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</si>
  <si>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</si>
  <si>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</si>
  <si>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</si>
  <si>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</si>
  <si>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</si>
  <si>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</si>
  <si>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</si>
  <si>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</si>
  <si>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</si>
  <si>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</si>
  <si>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</si>
  <si>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</si>
  <si>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</si>
  <si>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</si>
  <si>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</si>
  <si>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</si>
  <si>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</si>
  <si>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</si>
  <si>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</si>
  <si>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</si>
  <si>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</si>
  <si>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</si>
  <si>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</si>
  <si>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</si>
  <si>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</si>
  <si>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</si>
  <si>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</si>
  <si>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</si>
  <si>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</si>
  <si>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</si>
  <si>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</si>
  <si>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</si>
  <si>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</si>
  <si>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</si>
  <si>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</si>
  <si>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</si>
  <si>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</si>
  <si>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</si>
  <si>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</si>
  <si>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</si>
  <si>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</si>
  <si>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</si>
  <si>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</si>
  <si>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</si>
  <si>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</si>
  <si>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</si>
  <si>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</si>
  <si>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</si>
  <si>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</si>
  <si>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</si>
  <si>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</si>
  <si>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</si>
  <si>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</si>
  <si>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</si>
  <si>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</si>
  <si>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</si>
  <si>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</si>
  <si>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</si>
  <si>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</si>
  <si>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</si>
  <si>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</si>
  <si>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</si>
  <si>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</si>
  <si>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</si>
  <si>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</si>
  <si>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</si>
  <si>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</si>
  <si>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</si>
  <si>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</si>
  <si>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</si>
  <si>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</si>
  <si>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</si>
  <si>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</si>
  <si>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</si>
  <si>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</si>
  <si>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</si>
  <si>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</si>
  <si>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</si>
  <si>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</si>
  <si>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</si>
  <si>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</si>
  <si>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</si>
  <si>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</si>
  <si>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</si>
  <si>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</si>
  <si>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</si>
  <si>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</si>
  <si>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</si>
  <si>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</si>
  <si>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</si>
  <si>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</si>
  <si>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</si>
  <si>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</si>
  <si>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</si>
  <si>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</si>
  <si>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</si>
  <si>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</si>
  <si>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</si>
  <si>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</si>
  <si>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</si>
  <si>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</si>
  <si>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</si>
  <si>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</si>
  <si>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</si>
  <si>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</si>
  <si>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</si>
  <si>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</si>
  <si>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</si>
  <si>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</si>
  <si>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</si>
  <si>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</si>
  <si>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</si>
  <si>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</si>
  <si>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</si>
  <si>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</si>
  <si>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</si>
  <si>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</si>
  <si>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</si>
  <si>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</si>
  <si>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</si>
  <si>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</si>
  <si>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</si>
  <si>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</si>
  <si>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</si>
  <si>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</si>
  <si>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</si>
  <si>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</si>
  <si>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</si>
  <si>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</si>
  <si>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</si>
  <si>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</si>
  <si>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</si>
  <si>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</si>
  <si>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</si>
  <si>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</si>
  <si>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</si>
  <si>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</si>
  <si>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</si>
  <si>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</si>
  <si>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</si>
  <si>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</si>
  <si>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</si>
  <si>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</si>
  <si>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</si>
  <si>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</si>
  <si>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</si>
  <si>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</si>
  <si>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</si>
  <si>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</si>
  <si>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</si>
  <si>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</si>
  <si>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</si>
  <si>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</si>
  <si>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</si>
  <si>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</si>
  <si>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</si>
  <si>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</si>
  <si>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</si>
  <si>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</si>
  <si>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</si>
  <si>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</si>
  <si>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</si>
  <si>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</si>
  <si>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</si>
  <si>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</si>
  <si>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</si>
  <si>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</si>
  <si>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</si>
  <si>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</si>
  <si>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</si>
  <si>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</si>
  <si>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</si>
  <si>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</si>
  <si>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</si>
  <si>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</si>
  <si>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</si>
  <si>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</si>
  <si>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</si>
  <si>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</si>
  <si>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</si>
  <si>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</si>
  <si>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</si>
  <si>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</si>
  <si>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</si>
  <si>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</si>
  <si>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</si>
  <si>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</si>
  <si>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</si>
  <si>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</si>
  <si>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</si>
  <si>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</si>
  <si>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</si>
  <si>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</si>
  <si>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</si>
  <si>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</si>
  <si>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</si>
  <si>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</si>
  <si>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</si>
  <si>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</si>
  <si>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</si>
  <si>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</si>
  <si>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</si>
  <si>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</si>
  <si>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</si>
  <si>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</si>
  <si>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</si>
  <si>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</si>
  <si>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</si>
  <si>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</si>
  <si>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</si>
  <si>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</si>
  <si>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</si>
  <si>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</si>
  <si>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</si>
  <si>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</si>
  <si>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</si>
  <si>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</si>
  <si>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</si>
  <si>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</si>
  <si>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</si>
  <si>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</si>
  <si>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</si>
  <si>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</si>
  <si>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</si>
  <si>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</si>
  <si>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</si>
  <si>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</si>
  <si>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</si>
  <si>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</si>
  <si>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</si>
  <si>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</si>
  <si>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</si>
  <si>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</si>
  <si>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</si>
  <si>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</si>
  <si>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</si>
  <si>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</si>
  <si>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</si>
  <si>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</si>
  <si>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</si>
  <si>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</si>
  <si>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</si>
  <si>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</si>
  <si>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</si>
  <si>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</si>
  <si>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</si>
  <si>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</si>
  <si>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</si>
  <si>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</si>
  <si>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</si>
  <si>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</si>
  <si>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</si>
  <si>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</si>
  <si>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</si>
  <si>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</si>
  <si>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</si>
  <si>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</si>
  <si>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</si>
  <si>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</si>
  <si>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</si>
  <si>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</si>
  <si>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</si>
  <si>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</si>
  <si>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</si>
  <si>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</si>
  <si>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</si>
  <si>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</si>
  <si>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</si>
  <si>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</si>
  <si>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</si>
  <si>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</si>
  <si>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</si>
  <si>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</si>
  <si>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</si>
  <si>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</si>
  <si>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</si>
  <si>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</si>
  <si>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</si>
  <si>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</si>
  <si>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</si>
  <si>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</si>
  <si>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</si>
  <si>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</si>
  <si>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</si>
  <si>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</si>
  <si>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</si>
  <si>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</si>
  <si>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</si>
  <si>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</si>
  <si>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</si>
  <si>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</si>
  <si>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</si>
  <si>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</si>
  <si>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</si>
  <si>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</si>
  <si>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</si>
  <si>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</si>
  <si>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</si>
  <si>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</si>
  <si>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</si>
  <si>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</si>
  <si>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</si>
  <si>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</si>
  <si>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</si>
  <si>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</si>
  <si>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</si>
  <si>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</si>
  <si>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</si>
  <si>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</si>
  <si>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</si>
  <si>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</si>
  <si>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</si>
  <si>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</si>
  <si>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</si>
  <si>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</si>
  <si>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</si>
  <si>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</si>
  <si>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</si>
  <si>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</si>
  <si>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</si>
  <si>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</si>
  <si>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</si>
  <si>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</si>
  <si>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</si>
  <si>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</si>
  <si>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</si>
  <si>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</si>
  <si>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</si>
  <si>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</si>
  <si>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</si>
  <si>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</si>
  <si>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</si>
  <si>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</si>
  <si>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</si>
  <si>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</si>
  <si>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</si>
  <si>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</si>
  <si>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</si>
  <si>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</si>
  <si>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</si>
  <si>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</si>
  <si>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</si>
  <si>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</si>
  <si>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</si>
  <si>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</si>
  <si>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</si>
  <si>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</si>
  <si>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</si>
  <si>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</si>
  <si>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</si>
  <si>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</si>
  <si>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</si>
  <si>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</si>
  <si>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</si>
  <si>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</si>
  <si>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</si>
  <si>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</si>
  <si>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</si>
  <si>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</si>
  <si>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</si>
  <si>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</si>
  <si>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</si>
  <si>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</si>
  <si>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</si>
  <si>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</si>
  <si>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</si>
  <si>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</si>
  <si>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</si>
  <si>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</si>
  <si>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</si>
  <si>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</si>
  <si>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</si>
  <si>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</si>
  <si>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</si>
  <si>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</si>
  <si>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</si>
  <si>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</si>
  <si>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</si>
  <si>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</si>
  <si>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</si>
  <si>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</si>
  <si>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</si>
  <si>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</si>
  <si>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</si>
  <si>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</si>
  <si>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</si>
  <si>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</si>
  <si>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</si>
  <si>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</si>
  <si>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</si>
  <si>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</si>
  <si>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</si>
  <si>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</si>
  <si>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</si>
  <si>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</si>
  <si>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</si>
  <si>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</si>
  <si>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</si>
  <si>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</si>
  <si>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</si>
  <si>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</si>
  <si>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</si>
  <si>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</si>
  <si>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</si>
  <si>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</si>
  <si>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</si>
  <si>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</si>
  <si>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</si>
  <si>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</si>
  <si>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</si>
  <si>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</si>
  <si>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</si>
  <si>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</si>
  <si>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</si>
  <si>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</si>
  <si>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</si>
  <si>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</si>
  <si>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</si>
  <si>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</si>
  <si>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</si>
  <si>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</si>
  <si>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</si>
  <si>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</si>
  <si>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</si>
  <si>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</si>
  <si>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</si>
  <si>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</si>
  <si>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</si>
  <si>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</si>
  <si>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</si>
  <si>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</si>
  <si>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</si>
  <si>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</si>
  <si>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</si>
  <si>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</si>
  <si>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</si>
  <si>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</si>
  <si>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</si>
  <si>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</si>
  <si>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</si>
  <si>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</si>
  <si>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</si>
  <si>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</si>
  <si>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</si>
  <si>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</si>
  <si>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</si>
  <si>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</si>
  <si>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</si>
  <si>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</si>
  <si>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</si>
  <si>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</si>
  <si>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</si>
  <si>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</si>
  <si>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</si>
  <si>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</si>
  <si>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</si>
  <si>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</si>
  <si>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</si>
  <si>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</si>
  <si>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</si>
  <si>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</si>
  <si>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</si>
  <si>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</si>
  <si>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</si>
  <si>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</si>
  <si>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</si>
  <si>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</si>
  <si>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</si>
  <si>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</si>
  <si>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</si>
  <si>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</si>
  <si>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</si>
  <si>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</si>
  <si>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</si>
  <si>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</si>
  <si>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</si>
  <si>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</si>
  <si>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</si>
  <si>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</si>
  <si>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</si>
  <si>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</si>
  <si>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</si>
  <si>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</si>
  <si>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</si>
  <si>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</si>
  <si>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</si>
  <si>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</si>
  <si>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</si>
  <si>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</si>
  <si>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</si>
  <si>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</si>
  <si>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</si>
  <si>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</si>
  <si>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</si>
  <si>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</si>
  <si>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</si>
  <si>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</si>
  <si>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</si>
  <si>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</si>
  <si>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</si>
  <si>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</si>
  <si>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</si>
  <si>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</si>
  <si>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</si>
  <si>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</si>
  <si>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</si>
  <si>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</si>
  <si>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</si>
  <si>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</si>
  <si>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</si>
  <si>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</si>
  <si>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</si>
  <si>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</si>
  <si>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</si>
  <si>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</si>
  <si>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</si>
  <si>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</si>
  <si>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</si>
  <si>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</si>
  <si>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</si>
  <si>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</si>
  <si>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</si>
  <si>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</si>
  <si>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</si>
  <si>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</si>
  <si>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</si>
  <si>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</si>
  <si>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</si>
  <si>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</si>
  <si>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</si>
  <si>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</si>
  <si>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</si>
  <si>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</si>
  <si>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</si>
  <si>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</si>
  <si>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</si>
  <si>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</si>
  <si>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</si>
  <si>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</si>
  <si>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</si>
  <si>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</si>
  <si>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</si>
  <si>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</si>
  <si>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</si>
  <si>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</si>
  <si>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</si>
  <si>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</si>
  <si>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</si>
  <si>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</si>
  <si>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</si>
  <si>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</si>
  <si>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</si>
  <si>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</si>
  <si>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</si>
  <si>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</si>
  <si>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</si>
  <si>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</si>
  <si>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</si>
  <si>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</si>
  <si>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</si>
  <si>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</si>
  <si>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</si>
  <si>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</si>
  <si>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</si>
  <si>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</si>
  <si>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</si>
  <si>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</si>
  <si>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</si>
  <si>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</si>
  <si>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</si>
  <si>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</si>
  <si>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</si>
  <si>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</si>
  <si>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</si>
  <si>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</si>
  <si>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</si>
  <si>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</si>
  <si>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</si>
  <si>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</si>
  <si>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</si>
  <si>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</si>
  <si>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</si>
  <si>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</si>
  <si>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</si>
  <si>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</si>
  <si>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</si>
  <si>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</si>
  <si>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</si>
  <si>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</si>
  <si>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</si>
  <si>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</si>
  <si>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</si>
  <si>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</si>
  <si>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</si>
  <si>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</si>
  <si>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</si>
  <si>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</si>
  <si>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</si>
  <si>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</si>
  <si>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</si>
  <si>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</si>
  <si>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</si>
  <si>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</si>
  <si>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</si>
  <si>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</si>
  <si>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</si>
  <si>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</si>
  <si>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</si>
  <si>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</si>
  <si>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</si>
  <si>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</si>
  <si>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</si>
  <si>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</si>
  <si>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</si>
  <si>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</si>
  <si>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</si>
  <si>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</si>
  <si>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</si>
  <si>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</si>
  <si>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</si>
  <si>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</si>
  <si>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</si>
  <si>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</si>
  <si>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</si>
  <si>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</si>
  <si>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</si>
  <si>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</si>
  <si>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</si>
  <si>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</si>
  <si>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</si>
  <si>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</si>
  <si>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</si>
  <si>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</si>
  <si>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</si>
  <si>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</si>
  <si>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</si>
  <si>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</si>
  <si>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</si>
  <si>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</si>
  <si>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</si>
  <si>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</si>
  <si>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</si>
  <si>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</si>
  <si>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</si>
  <si>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</si>
  <si>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</si>
  <si>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</si>
  <si>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</si>
  <si>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</si>
  <si>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</si>
  <si>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</si>
  <si>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</si>
  <si>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</si>
  <si>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</si>
  <si>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</si>
  <si>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</si>
  <si>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</si>
  <si>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</si>
  <si>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</si>
  <si>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</si>
  <si>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</si>
  <si>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</si>
  <si>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</si>
  <si>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</si>
  <si>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</si>
  <si>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</si>
  <si>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</si>
  <si>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</si>
  <si>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</si>
  <si>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</si>
  <si>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</si>
  <si>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</si>
  <si>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</si>
  <si>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</si>
  <si>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</si>
  <si>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</si>
  <si>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</si>
  <si>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</si>
  <si>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</si>
  <si>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</si>
  <si>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</si>
  <si>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</si>
  <si>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</si>
  <si>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</si>
  <si>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</si>
  <si>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</si>
  <si>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</si>
  <si>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</si>
  <si>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</si>
  <si>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</si>
  <si>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</si>
  <si>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</si>
  <si>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</si>
  <si>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</si>
  <si>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</si>
  <si>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</si>
  <si>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</si>
  <si>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</si>
  <si>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</si>
  <si>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2025-11-15 17:09:40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</si>
  <si>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</si>
  <si>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</si>
  <si>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</si>
  <si>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</si>
  <si>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</si>
  <si>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</si>
  <si>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</si>
  <si>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no pcm</t>
  </si>
  <si>
    <t>EM team on the way need 10 Min</t>
  </si>
  <si>
    <t>PCM-20251115-00002002</t>
  </si>
  <si>
    <t>EM team on the way need 45 Min</t>
  </si>
  <si>
    <t>PCM-20251115-00002022</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</si>
  <si>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</si>
  <si>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</si>
  <si>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</si>
  <si>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</si>
  <si>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</si>
  <si>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</si>
  <si>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</si>
  <si>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</si>
  <si>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</si>
  <si>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</si>
  <si>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</si>
  <si>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</si>
  <si>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PCM-20251115-00002001</t>
  </si>
  <si>
    <t>Sceco power not available and no parking to connect PG. Sceco complain registered</t>
  </si>
  <si>
    <t>PCM-20251115-00001819</t>
  </si>
  <si>
    <t xml:space="preserve"> Team at site rectifier have short circuit team working on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</si>
</sst>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3" totalsRowShown="0" headerRowDxfId="15" dataDxfId="14" headerRowBorderDxfId="12" tableBorderDxfId="13">
  <autoFilter ref="A1:L1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313.77164363425982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45976.720069560186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45976.720069560186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45976.720069560186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45976.720069560186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45976.720069560186</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45976.720069560186</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45976.720069560186</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45976.720069560186</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45976.720069560186</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45976.720069560186</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45976.720069560186</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45976.720069560186</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45976.720069560186</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45976.720069560186</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45976.720069560186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45976.720069560186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45976.720069560186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45976.720069560186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45976.720069560186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45976.720069560186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45976.720069560186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45976.720069560186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45976.720069560186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45976.720069560186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45976.720069560186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45976.720069560186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45976.720069560186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45976.720069560186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45976.720069560186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45976.720069560186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45976.720069560186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45976.720069560186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45976.720069560186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45976.720069560186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45976.720069560186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45976.720069560186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45976.720069560186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45976.720069560186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45976.720069560186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45976.720069560186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45976.720069560186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45976.720069560186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45976.720069560186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45976.720069560186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45976.720069560186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45976.720069560186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45976.720069560186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45976.720069560186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45976.720069560186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45976.720069560186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45976.720069560186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45976.720069560186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45976.720069560186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45976.720069560186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45976.720069560186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45976.720069560186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45976.720069560186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45976.720069560186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45976.720069560186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45976.720069560186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45976.720069560186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45976.720069560186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45976.720069560186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45976.720069560186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45976.720069560186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45976.720069560186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45976.720069560186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45976.720069560186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45976.720069560186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45976.720069560186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45976.720069560186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45976.720069560186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45976.720069560186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45976.720069560186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45976.720069560186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45976.720069560186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45976.720069560186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45976.720069560186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45976.720069560186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45976.720069560186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45976.720069560186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45976.720069560186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45976.720069560186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45976.720069560186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45976.720069560186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45976.720069560186</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151.72023159722448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0.28372696759470273</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8" t="s">
        <v>38840</v>
      </c>
      <c r="E5" s="103"/>
      <c r="F5" s="104"/>
      <c r="G5" s="105">
        <f ca="1">IFERROR(NOW()-F5,"-")</f>
        <v>45976.720069560186</v>
      </c>
      <c r="H5" s="156" t="s">
        <v>39108</v>
      </c>
      <c r="I5" s="18" t="str">
        <f>IFERROR(VLOOKUP(D5,DB!A:F,6,0),"")</f>
        <v>Power cube</v>
      </c>
      <c r="J5" s="18" t="str">
        <f>IFERROR(VLOOKUP(D5,DB!A:G,7,0),"")</f>
        <v>In progress+No BB Design</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45976.720069560186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45976.720069560186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45976.720069560186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45976.720069560186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45976.720069560186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45976.720069560186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45976.720069560186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45976.720069560186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45976.720069560186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45976.720069560186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45976.720069560186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45976.720069560186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45976.720069560186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45976.720069560186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45976.720069560186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45976.720069560186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45976.720069560186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45976.720069560186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45976.720069560186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45976.720069560186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45976.720069560186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45976.720069560186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ca="1">IFERROR(NOW()-F28,"-")</f>
        <v>45976.720069560186</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45976.720069560186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45976.720069560186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45976.720069560186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45976.720069560186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45976.720069560186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45976.720069560186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45976.720069560186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45976.720069560186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45976.720069560186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45976.720069560186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45976.720069560186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45976.720069560186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45976.720069560186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45976.720069560186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45976.720069560186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45976.720069560186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45976.720069560186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45976.720069560186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45976.720069560186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45976.720069560186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45976.720069560186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45976.720069560186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45976.720069560186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45976.720069560186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45976.720069560186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45976.720069560186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45976.720069560186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45976.720069560186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45976.720069560186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45976.720069560186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45976.720069560186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45976.720069560186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45976.720069560186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45976.720069560186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45976.720069560186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45976.720069560186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45976.720069560186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45976.720069560186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45976.720069560186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45976.720069560186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45976.720069560186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45976.720069560186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45976.720069560186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45976.720069560186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45976.720069560186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45976.720069560186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45976.720069560186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45976.720069560186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45976.720069560186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45976.720069560186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45976.720069560186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45976.720069560186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45976.720069560186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45976.720069560186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45976.720069560186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45976.720069560186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45976.720069560186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45976.720069560186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45976.720069560186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45976.720069560186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45976.720069560186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45976.720069560186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45976.720069560186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45976.720069560186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45976.720069560186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45976.720069560186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45976.720069560186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45976.720069560186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45976.720069560186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45976.720069560186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45976.720069560186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45976.720069560186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45976.720069560186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45976.720069560186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45976.720069560186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45976.720069560186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45976.720069560186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45976.720069560186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45976.720069560186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45976.720069560186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45976.720069560186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45976.720069560186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45976.720069560186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45976.720069560186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45976.720069560186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45976.720069560186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45976.720069560186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45976.720069560186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45976.720069560186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45976.720069560186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45976.720069560186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45976.720069560186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45976.720069560186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45976.720069560186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45976.720069560186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45976.720069560186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45976.720069560186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45976.720069560186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45976.720069560186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45976.720069560186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45976.720069560186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45976.720069560186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45976.720069560186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45976.720069560186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45976.720069560186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45976.720069560186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45976.720069560186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45976.720069560186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45976.720069560186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45976.720069560186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45976.720069560186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45976.720069560186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45976.720069560186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45976.720069560186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45976.720069560186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45976.720069560186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45976.720069560186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45976.720069560186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45976.720069560186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45976.720069560186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45976.720069560186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45976.720069560186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45976.720069560186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45976.720069560186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45976.720069560186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45976.720069560186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45976.720069560186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45976.720069560186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45976.720069560186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45976.720069560186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45976.720069560186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45976.720069560186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45976.720069560186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45976.720069560186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45976.720069560186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45976.720069560186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45976.720069560186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45976.720069560186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45976.720069560186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45976.720069560186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45976.720069560186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45976.720069560186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45976.720069560186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45976.720069560186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45976.720069560186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45976.720069560186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45976.720069560186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45976.720069560186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45976.720069560186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45976.720069560186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45976.720069560186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45976.720069560186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45976.720069560186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45976.720069560186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45976.720069560186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45976.720069560186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45976.720069560186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45976.720069560186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45976.720069560186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45976.720069560186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45976.720069560186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45976.720069560186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45976.720069560186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45976.720069560186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45976.720069560186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45976.720069560186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45976.720069560186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45976.720069560186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45976.720069560186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45976.720069560186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45976.720069560186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45976.720069560186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45976.720069560186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45976.720069560186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45976.720069560186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45976.720069560186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45976.720069560186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45976.720069560186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45976.720069560186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45976.720069560186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45976.720069560186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45976.720069560186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45976.720069560186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45976.720069560186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45976.720069560186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45976.720069560186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45976.720069560186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45976.720069560186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45976.720069560186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45976.720069560186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45976.720069560186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45976.720069560186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45976.720069560186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45976.720069560186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45976.720069560186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45976.720069560186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45976.720069560186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45976.720069560186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45976.720069560186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45976.720069560186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45976.720069560186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45976.720069560186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45976.720069560186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45976.720069560186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45976.720069560186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45976.720069560186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45976.720069560186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45976.720069560186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45976.720069560186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45976.720069560186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45976.720069560186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45976.720069560186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45976.720069560186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45976.720069560186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45976.720069560186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45976.720069560186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45976.720069560186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45976.720069560186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45976.720069560186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45976.720069560186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45976.720069560186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45976.720069560186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45976.720069560186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45976.720069560186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45976.720069560186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45976.720069560186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45976.720069560186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45976.720069560186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45976.720069560186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45976.720069560186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45976.720069560186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45976.720069560186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45976.720069560186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45976.720069560186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45976.720069560186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45976.720069560186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45976.720069560186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45976.720069560186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45976.720069560186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45976.720069560186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45976.720069560186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45976.720069560186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45976.720069560186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45976.720069560186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45976.720069560186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45976.720069560186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45976.720069560186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45976.720069560186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45976.720069560186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45976.720069560186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45976.720069560186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45976.720069560186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45976.720069560186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45976.720069560186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45976.720069560186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45976.720069560186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45976.720069560186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45976.720069560186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45976.720069560186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45976.720069560186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45976.720069560186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45976.720069560186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45976.720069560186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45976.720069560186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45976.720069560186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45976.720069560186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45976.720069560186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45976.720069560186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45976.720069560186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45976.720069560186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45976.720069560186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45976.720069560186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45976.720069560186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45976.720069560186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45976.720069560186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45976.720069560186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45976.720069560186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45976.720069560186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45976.720069560186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45976.720069560186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45976.720069560186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45976.720069560186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45976.720069560186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45976.720069560186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45976.720069560186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45976.720069560186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45976.720069560186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45976.720069560186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45976.720069560186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45976.720069560186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45976.720069560186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45976.720069560186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45976.720069560186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45976.720069560186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45976.720069560186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45976.720069560186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45976.720069560186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45976.720069560186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45976.720069560186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45976.720069560186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45976.720069560186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45976.720069560186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45976.720069560186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45976.720069560186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45976.720069560186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45976.720069560186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45976.720069560186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45976.720069560186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45976.720069560186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45976.720069560186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45976.720069560186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45976.720069560186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45976.720069560186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45976.720069560186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45976.720069560186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45976.720069560186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45976.720069560186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45976.720069560186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45976.720069560186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45976.720069560186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45976.720069560186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45976.720069560186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45976.720069560186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45976.720069560186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45976.720069560186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45976.720069560186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45976.720069560186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45976.720069560186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45976.720069560186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45976.720069560186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45976.720069560186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45976.720069560186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45976.720069560186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45976.720069560186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45976.720069560186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45976.720069560186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45976.720069560186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45976.720069560186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45976.720069560186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45976.720069560186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45976.720069560186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45976.720069560186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45976.720069560186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45976.720069560186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45976.720069560186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45976.720069560186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45976.720069560186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45976.720069560186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45976.720069560186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45976.720069560186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45976.720069560186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45976.720069560186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45976.720069560186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45976.720069560186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45976.720069560186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45976.720069560186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45976.720069560186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45976.720069560186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45976.720069560186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45976.720069560186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45976.720069560186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45976.720069560186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45976.720069560186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45976.720069560186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45976.720069560186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45976.720069560186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45976.720069560186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45976.720069560186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45976.720069560186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45976.720069560186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45976.720069560186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45976.720069560186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45976.720069560186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45976.720069560186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45976.720069560186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45976.720069560186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45976.720069560186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45976.720069560186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45976.720069560186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45976.720069560186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45976.720069560186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45976.720069560186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45976.720069560186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45976.720069560186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45976.720069560186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45976.720069560186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45976.720069560186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45976.720069560186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45976.720069560186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45976.720069560186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45976.720069560186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45976.720069560186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45976.720069560186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45976.720069560186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45976.720069560186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45976.720069560186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45976.720069560186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45976.720069560186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45976.720069560186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45976.720069560186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45976.720069560186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45976.720069560186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45976.720069560186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45976.720069560186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45976.720069560186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45976.720069560186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45976.720069560186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45976.720069560186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45976.720069560186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45976.720069560186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45976.720069560186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45976.720069560186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45976.720069560186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45976.720069560186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45976.720069560186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45976.720069560186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45976.720069560186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45976.720069560186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45976.720069560186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45976.720069560186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45976.720069560186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45976.720069560186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45976.720069560186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45976.720069560186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45976.720069560186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45976.720069560186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45976.720069560186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45976.720069560186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45976.720069560186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45976.720069560186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45976.720069560186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45976.720069560186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45976.720069560186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45976.720069560186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45976.720069560186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45976.720069560186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45976.720069560186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45976.720069560186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45976.720069560186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45976.720069560186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45976.720069560186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45976.720069560186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45976.720069560186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45976.720069560186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45976.720069560186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45976.720069560186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45976.720069560186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45976.720069560186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45976.720069560186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45976.720069560186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45976.720069560186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45976.720069560186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45976.720069560186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45976.720069560186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45976.720069560186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45976.720069560186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45976.720069560186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45976.720069560186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45976.720069560186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45976.720069560186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45976.720069560186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45976.720069560186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45976.720069560186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45976.720069560186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45976.720069560186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45976.720069560186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45976.720069560186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45976.720069560186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45976.720069560186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45976.720069560186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45976.720069560186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45976.720069560186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45976.720069560186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45976.720069560186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45976.720069560186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45976.720069560186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45976.720069560186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45976.720069560186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45976.720069560186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45976.720069560186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45976.720069560186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45976.720069560186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45976.720069560186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45976.720069560186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45976.720069560186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45976.720069560186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45976.720069560186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45976.720069560186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45976.720069560186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45976.720069560186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45976.720069560186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45976.720069560186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45976.720069560186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45976.720069560186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45976.720069560186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45976.720069560186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45976.720069560186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45976.720069560186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45976.720069560186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45976.720069560186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45976.720069560186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45976.720069560186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45976.720069560186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45976.720069560186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45976.720069560186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45976.720069560186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45976.720069560186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45976.720069560186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45976.720069560186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45976.720069560186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45976.720069560186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45976.720069560186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45976.720069560186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45976.720069560186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45976.720069560186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45976.720069560186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45976.720069560186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45976.720069560186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45976.720069560186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45976.720069560186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45976.720069560186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45976.720069560186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45976.720069560186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45976.720069560186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45976.720069560186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45976.720069560186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45976.720069560186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45976.720069560186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45976.720069560186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45976.720069560186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45976.720069560186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45976.720069560186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45976.720069560186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45976.720069560186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45976.720069560186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45976.720069560186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45976.720069560186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45976.720069560186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45976.720069560186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45976.720069560186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45976.720069560186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45976.720069560186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45976.720069560186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45976.720069560186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45976.720069560186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45976.720069560186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45976.720069560186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45976.720069560186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45976.720069560186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45976.720069560186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45976.720069560186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45976.720069560186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45976.720069560186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45976.720069560186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45976.720069560186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45976.720069560186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45976.720069560186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45976.720069560186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45976.720069560186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45976.720069560186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45976.720069560186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45976.720069560186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45976.720069560186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45976.720069560186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45976.720069560186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45976.720069560186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45976.720069560186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45976.720069560186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45976.720069560186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45976.720069560186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45976.720069560186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45976.720069560186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45976.720069560186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45976.720069560186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45976.720069560186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45976.720069560186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45976.720069560186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45976.720069560186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45976.720069560186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45976.720069560186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45976.720069560186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45976.720069560186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45976.720069560186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45976.720069560186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45976.720069560186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45976.720069560186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45976.720069560186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45976.720069560186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45976.720069560186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45976.720069560186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45976.720069560186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45976.720069560186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45976.720069560186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45976.720069560186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45976.720069560186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45976.720069560186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45976.720069560186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45976.720069560186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45976.720069560186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45976.720069560186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45976.720069560186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45976.720069560186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45976.720069560186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45976.720069560186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45976.720069560186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45976.720069560186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45976.720069560186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45976.720069560186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45976.720069560186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45976.720069560186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45976.720069560186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45976.720069560186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45976.720069560186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45976.720069560186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45976.720069560186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45976.720069560186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45976.720069560186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45976.720069560186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45976.720069560186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45976.720069560186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45976.720069560186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45976.720069560186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45976.720069560186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45976.720069560186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45976.720069560186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45976.720069560186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45976.720069560186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45976.720069560186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45976.720069560186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45976.720069560186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45976.720069560186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45976.720069560186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45976.720069560186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45976.720069560186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45976.720069560186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45976.720069560186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45976.720069560186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45976.720069560186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45976.720069560186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45976.720069560186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45976.720069560186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45976.720069560186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45976.720069560186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45976.720069560186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45976.720069560186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45976.720069560186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45976.720069560186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45976.720069560186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45976.720069560186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45976.720069560186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45976.720069560186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45976.720069560186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45976.720069560186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45976.720069560186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45976.720069560186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45976.720069560186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45976.720069560186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45976.720069560186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45976.720069560186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45976.720069560186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45976.720069560186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45976.720069560186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45976.720069560186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45976.720069560186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45976.720069560186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45976.720069560186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45976.720069560186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45976.720069560186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45976.720069560186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45976.720069560186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45976.720069560186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45976.720069560186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45976.720069560186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45976.720069560186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45976.720069560186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45976.720069560186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45976.720069560186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45976.720069560186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45976.720069560186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45976.720069560186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45976.720069560186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45976.720069560186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45976.720069560186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45976.720069560186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45976.720069560186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45976.720069560186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45976.720069560186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45976.720069560186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45976.720069560186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45976.720069560186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45976.720069560186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45976.720069560186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45976.720069560186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45976.720069560186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45976.720069560186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45976.720069560186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45976.720069560186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45976.720069560186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45976.720069560186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45976.720069560186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45976.720069560186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45976.720069560186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45976.720069560186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45976.720069560186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45976.720069560186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45976.720069560186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45976.720069560186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45976.720069560186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45976.720069560186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45976.720069560186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45976.720069560186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45976.720069560186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45976.720069560186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45976.720069560186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45976.720069560186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45976.720069560186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45976.720069560186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45976.720069560186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45976.720069560186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45976.720069560186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45976.720069560186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45976.720069560186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45976.720069560186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45976.720069560186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45976.720069560186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45976.720069560186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45976.720069560186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45976.720069560186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45976.720069560186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45976.720069560186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45976.720069560186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45976.720069560186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45976.720069560186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45976.720069560186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45976.720069560186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45976.720069560186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45976.720069560186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45976.720069560186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45976.720069560186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45976.720069560186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45976.720069560186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45976.720069560186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45976.720069560186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45976.720069560186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45976.720069560186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45976.720069560186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45976.720069560186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45976.720069560186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45976.720069560186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45976.720069560186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45976.720069560186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45976.720069560186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45976.720069560186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45976.720069560186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45976.720069560186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45976.720069560186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45976.720069560186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45976.720069560186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45976.720069560186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45976.720069560186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45976.720069560186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45976.720069560186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45976.720069560186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45976.720069560186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45976.720069560186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45976.720069560186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45976.720069560186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45976.720069560186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45976.720069560186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45976.720069560186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45976.720069560186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45976.720069560186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45976.720069560186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45976.720069560186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45976.720069560186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45976.720069560186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45976.720069560186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45976.720069560186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45976.720069560186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45976.720069560186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45976.720069560186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45976.720069560186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45976.720069560186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45976.720069560186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45976.720069560186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45976.720069560186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45976.720069560186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45976.720069560186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45976.720069560186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45976.720069560186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45976.720069560186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45976.720069560186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45976.720069560186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45976.720069560186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45976.720069560186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45976.720069560186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45976.720069560186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45976.720069560186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45976.720069560186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45976.720069560186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45976.720069560186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45976.720069560186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45976.720069560186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45976.720069560186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45976.720069560186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45976.720069560186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45976.720069560186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45976.720069560186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45976.720069560186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45976.720069560186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45976.720069560186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45976.720069560186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45976.720069560186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45976.720069560186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45976.720069560186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45976.720069560186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45976.720069560186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45976.720069560186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45976.720069560186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45976.720069560186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45976.720069560186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45976.720069560186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45976.720069560186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45976.720069560186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45976.720069560186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45976.720069560186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45976.720069560186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45976.720069560186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45976.720069560186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45976.720069560186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45976.720069560186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45976.720069560186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45976.720069560186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45976.720069560186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45976.720069560186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45976.720069560186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45976.720069560186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45976.720069560186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45976.720069560186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45976.720069560186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45976.720069560186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45976.720069560186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45976.720069560186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45976.720069560186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45976.720069560186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45976.720069560186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45976.720069560186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45976.720069560186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45976.720069560186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45976.720069560186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45976.720069560186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45976.720069560186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45976.720069560186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45976.720069560186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45976.720069560186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45976.720069560186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45976.720069560186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45976.720069560186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45976.720069560186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45976.720069560186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45976.720069560186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45976.720069560186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45976.720069560186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45976.720069560186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45976.720069560186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45976.720069560186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45976.720069560186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45976.720069560186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45976.720069560186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45976.720069560186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45976.720069560186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45976.720069560186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45976.720069560186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45976.720069560186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45976.720069560186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45976.720069560186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45976.720069560186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45976.720069560186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45976.720069560186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45976.720069560186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45976.720069560186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45976.720069560186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45976.720069560186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45976.720069560186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45976.720069560186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45976.720069560186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45976.720069560186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45976.720069560186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45976.720069560186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45976.720069560186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45976.720069560186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45976.720069560186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45976.720069560186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45976.720069560186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45976.720069560186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45976.720069560186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45976.720069560186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45976.720069560186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45976.720069560186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45976.720069560186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45976.720069560186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45976.720069560186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45976.720069560186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45976.720069560186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45976.720069560186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45976.720069560186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45976.720069560186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45976.720069560186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45976.720069560186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45976.720069560186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45976.720069560186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45976.720069560186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45976.720069560186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45976.720069560186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45976.720069560186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45976.720069560186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45976.720069560186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45976.720069560186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45976.720069560186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45976.720069560186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45976.720069560186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45976.720069560186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45976.720069560186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45976.720069560186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45976.720069560186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45976.720069560186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45976.720069560186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45976.720069560186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45976.720069560186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45976.720069560186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45976.720069560186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45976.720069560186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45976.720069560186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45976.720069560186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45976.720069560186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45976.720069560186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45976.720069560186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45976.720069560186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45976.720069560186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45976.720069560186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45976.720069560186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45976.720069560186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45976.720069560186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45976.720069560186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45976.720069560186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45976.720069560186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45976.720069560186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45976.720069560186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45976.720069560186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45976.720069560186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45976.720069560186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45976.720069560186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45976.720069560186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45976.720069560186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45976.720069560186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45976.720069560186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45976.720069560186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45976.720069560186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45976.720069560186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45976.720069560186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45976.720069560186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45976.720069560186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45976.720069560186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45976.720069560186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45976.720069560186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45976.720069560186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45976.720069560186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45976.720069560186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45976.720069560186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45976.720069560186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45976.720069560186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45976.720069560186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45976.720069560186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45976.720069560186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45976.720069560186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45976.720069560186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45976.720069560186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45976.720069560186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45976.720069560186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45976.720069560186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45976.720069560186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45976.720069560186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45976.720069560186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45976.720069560186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45976.720069560186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45976.720069560186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45976.720069560186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45976.720069560186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45976.720069560186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45976.720069560186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45976.720069560186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45976.720069560186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45976.720069560186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45976.720069560186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45976.720069560186</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273.23935196758976</v>
      </c>
      <c r="H2" s="96">
        <v>45703.474768518521</v>
      </c>
      <c r="I2" s="96" t="str">
        <f>IFERROR(VLOOKUP(D2,DB!A:F,6,0),"")</f>
        <v>SCECO</v>
      </c>
      <c r="J2" s="96" t="str">
        <f>IFERROR(VLOOKUP(D2,DB!A:G,7,0),"")</f>
        <v>Dead</v>
      </c>
      <c r="K2" s="98" t="s">
        <v>39110</v>
      </c>
      <c r="L2" s="92" t="str">
        <f>IFERROR(VLOOKUP(D2,DB!A:I,9,0),"")</f>
        <v>Latis</v>
      </c>
    </row>
    <row r="3" spans="1:16" ht="28.5" customHeight="1">
      <c r="A3" s="135" t="s">
        <v>39111</v>
      </c>
      <c r="B3" s="135" t="str">
        <f>IFERROR(VLOOKUP(D3,DB!A:K,11,0),"")</f>
        <v>R4</v>
      </c>
      <c r="C3" s="94">
        <v>2</v>
      </c>
      <c r="D3" s="92" t="s">
        <v>39112</v>
      </c>
      <c r="E3" s="95" t="s">
        <v>39021</v>
      </c>
      <c r="F3" s="96">
        <v>45976.452013888891</v>
      </c>
      <c r="G3" s="97">
        <f ca="1">IFERROR(NOW()-F3,"")</f>
        <v>0.26805567129486008</v>
      </c>
      <c r="H3" s="96">
        <v>45976.444687499999</v>
      </c>
      <c r="I3" s="135" t="str">
        <f>IFERROR(VLOOKUP(D3,DB!A:F,6,0),"")</f>
        <v>SCECO</v>
      </c>
      <c r="J3" s="135" t="str">
        <f>IFERROR(VLOOKUP(D3,DB!A:G,7,0),"")</f>
        <v>Dead</v>
      </c>
      <c r="K3" s="98" t="s">
        <v>39113</v>
      </c>
      <c r="L3" s="92" t="str">
        <f>IFERROR(VLOOKUP(D3,DB!A:I,9,0),"")</f>
        <v>Latis</v>
      </c>
    </row>
    <row r="4" spans="1:16" ht="15" customHeight="1">
      <c r="A4" s="135" t="s">
        <v>39114</v>
      </c>
      <c r="B4" s="135" t="str">
        <f>IFERROR(VLOOKUP(D4,DB!A:K,11,0),"")</f>
        <v>R4</v>
      </c>
      <c r="C4" s="94">
        <v>1</v>
      </c>
      <c r="D4" s="92" t="s">
        <v>34317</v>
      </c>
      <c r="E4" s="95" t="s">
        <v>39021</v>
      </c>
      <c r="F4" s="96">
        <v>45976.589108796295</v>
      </c>
      <c r="G4" s="97">
        <f ca="1">IFERROR(NOW()-F4,"")</f>
        <v>0.13096076389047084</v>
      </c>
      <c r="H4" s="96">
        <v>45976.583136574074</v>
      </c>
      <c r="I4" s="135" t="str">
        <f>IFERROR(VLOOKUP(D4,DB!A:F,6,0),"")</f>
        <v>SCECO</v>
      </c>
      <c r="J4" s="135" t="str">
        <f>IFERROR(VLOOKUP(D4,DB!A:G,7,0),"")</f>
        <v>Dead</v>
      </c>
      <c r="K4" s="98" t="s">
        <v>39115</v>
      </c>
      <c r="L4" s="92" t="str">
        <f>IFERROR(VLOOKUP(D4,DB!A:I,9,0),"")</f>
        <v>Latis</v>
      </c>
    </row>
    <row r="5" spans="1:16" ht="15" customHeight="1">
      <c r="A5" s="135" t="s">
        <v>39116</v>
      </c>
      <c r="B5" s="135" t="str">
        <f>IFERROR(VLOOKUP(D5,DB!A:K,11,0),"")</f>
        <v>R4</v>
      </c>
      <c r="C5" s="94">
        <v>1</v>
      </c>
      <c r="D5" s="92" t="s">
        <v>30502</v>
      </c>
      <c r="E5" s="95" t="s">
        <v>39021</v>
      </c>
      <c r="F5" s="96"/>
      <c r="G5" s="97">
        <f ca="1">IFERROR(NOW()-F5,"")</f>
        <v>45976.720069560186</v>
      </c>
      <c r="H5" s="96">
        <v>45976.591122685182</v>
      </c>
      <c r="I5" s="135" t="str">
        <f>IFERROR(VLOOKUP(D5,DB!A:F,6,0),"")</f>
        <v>SCECO</v>
      </c>
      <c r="J5" s="135" t="str">
        <f>IFERROR(VLOOKUP(D5,DB!A:G,7,0),"")</f>
        <v>Dead+In progress</v>
      </c>
      <c r="K5" s="98" t="s">
        <v>39117</v>
      </c>
      <c r="L5" s="92" t="str">
        <f>IFERROR(VLOOKUP(D5,DB!A:I,9,0),"")</f>
        <v>Latis</v>
      </c>
    </row>
    <row r="6" spans="1:16" ht="15" customHeight="1">
      <c r="A6" s="135" t="s">
        <v>39118</v>
      </c>
      <c r="B6" s="135" t="str">
        <f>IFERROR(VLOOKUP(D6,DB!A:K,11,0),"")</f>
        <v>R4</v>
      </c>
      <c r="C6" s="94">
        <v>1</v>
      </c>
      <c r="D6" s="92" t="s">
        <v>37238</v>
      </c>
      <c r="E6" s="95" t="s">
        <v>39021</v>
      </c>
      <c r="F6" s="96">
        <v>45976.66302083333</v>
      </c>
      <c r="G6" s="97">
        <f ca="1">IFERROR(NOW()-F6,"")</f>
        <v>5.7048726856010035E-2</v>
      </c>
      <c r="H6" s="96">
        <v>45976.657060185185</v>
      </c>
      <c r="I6" s="135" t="str">
        <f>IFERROR(VLOOKUP(D6,DB!A:F,6,0),"")</f>
        <v>Generator-SG</v>
      </c>
      <c r="J6" s="135" t="str">
        <f>IFERROR(VLOOKUP(D6,DB!A:G,7,0),"")</f>
        <v>Dead</v>
      </c>
      <c r="K6" s="98" t="s">
        <v>39119</v>
      </c>
      <c r="L6" s="92" t="str">
        <f>IFERROR(VLOOKUP(D6,DB!A:I,9,0),"")</f>
        <v>Latis</v>
      </c>
    </row>
    <row r="7" spans="1:16" ht="15" customHeight="1">
      <c r="A7" s="135" t="s">
        <v>39120</v>
      </c>
      <c r="B7" s="135" t="str">
        <f>IFERROR(VLOOKUP(D7,DB!A:K,11,0),"")</f>
        <v>R4</v>
      </c>
      <c r="C7" s="94">
        <v>2</v>
      </c>
      <c r="D7" s="92" t="s">
        <v>34889</v>
      </c>
      <c r="E7" s="95" t="s">
        <v>39021</v>
      </c>
      <c r="F7" s="96">
        <v>45976.666539351849</v>
      </c>
      <c r="G7" s="97">
        <f ca="1">IFERROR(NOW()-F7,"")</f>
        <v>5.3530208337178919E-2</v>
      </c>
      <c r="H7" s="96">
        <v>45976.617766203701</v>
      </c>
      <c r="I7" s="135" t="str">
        <f>IFERROR(VLOOKUP(D7,DB!A:F,6,0),"")</f>
        <v>SCECO</v>
      </c>
      <c r="J7" s="135" t="str">
        <f>IFERROR(VLOOKUP(D7,DB!A:G,7,0),"")</f>
        <v>Vandalized</v>
      </c>
      <c r="K7" s="98" t="s">
        <v>39121</v>
      </c>
      <c r="L7" s="92" t="str">
        <f>IFERROR(VLOOKUP(D7,DB!A:I,9,0),"")</f>
        <v>Latis</v>
      </c>
    </row>
    <row r="8" spans="1:16" ht="15" customHeight="1">
      <c r="A8" s="135"/>
      <c r="B8" s="135" t="str">
        <f>IFERROR(VLOOKUP(D8,DB!A:K,11,0),"")</f>
        <v/>
      </c>
      <c r="C8" s="94"/>
      <c r="D8" s="92"/>
      <c r="E8" s="95"/>
      <c r="F8" s="96"/>
      <c r="G8" s="97">
        <f ca="1">IFERROR(NOW()-F8,"")</f>
        <v>45976.720069560186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45976.720069560186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45976.720069560186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45976.720069560186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45976.720069560186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45976.720069560186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45976.720069560186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45976.720069560186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45976.720069560186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45976.720069560186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45976.720069560186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45976.720069560186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45976.720069560186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45976.720069560186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45976.720069560186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45976.720069560186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45976.720069560186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45976.720069560186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45976.720069560186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45976.720069560186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45976.720069560186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45976.720069560186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45976.720069560186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45976.720069560186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45976.720069560186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45976.720069560186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45976.720069560186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45976.720069560186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45976.720069560186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45976.720069560186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45976.720069560186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45976.720069560186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45976.720069560186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45976.720069560186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45976.720069560186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45976.720069560186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45976.720069560186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45976.720069560186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45976.720069560186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45976.720069560186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45976.720069560186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45976.720069560186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45976.720069560186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45976.720069560186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45976.720069560186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45976.720069560186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45976.720069560186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45976.720069560186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45976.720069560186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45976.720069560186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45976.720069560186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45976.720069560186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45976.720069560186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45976.720069560186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45976.720069560186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45976.720069560186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45976.720069560186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45976.720069560186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45976.720069560186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45976.720069560186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45976.720069560186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45976.720069560186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45976.720069560186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45976.720069560186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45976.720069560186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45976.720069560186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45976.720069560186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45976.720069560186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45976.720069560186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45976.720069560186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45976.720069560186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45976.720069560186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45976.720069560186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45976.720069560186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45976.720069560186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45976.720069560186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45976.720069560186</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45976.720069560186</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45976.720069560186</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45976.720069560186</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45976.720069560186</v>
      </c>
      <c r="H88" s="96"/>
      <c r="I88" s="135" t="str">
        <f>IFERROR(VLOOKUP(D88,DB!A:F,6,0),"")</f>
        <v/>
      </c>
      <c r="J88" s="135" t="str">
        <f>IFERROR(VLOOKUP(D88,DB!A:G,7,0),"")</f>
        <v/>
      </c>
      <c r="K88" s="98"/>
      <c r="L88" s="92" t="str">
        <f>IFERROR(VLOOKUP(D88,DB!A:I,9,0),"")</f>
        <v/>
      </c>
    </row>
  </sheetData>
  <dataValidations count="2">
    <dataValidation allowBlank="1" showInputMessage="1" showErrorMessage="1" sqref="E1" xr:uid="{A4F81451-56CC-4543-9497-104C4E44EE4B}"/>
    <dataValidation type="list" allowBlank="1" showInputMessage="1" showErrorMessage="1" sqref="E2:E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9"/>
  <sheetViews>
    <sheetView tabSelected="1" workbookViewId="0">
      <selection activeCell="D10" sqref="D10:D13"/>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84.888009374997637</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39100</v>
      </c>
      <c r="F3" s="38">
        <v>45926.188877314817</v>
      </c>
      <c r="G3" s="116">
        <f t="shared" ref="G3" ca="1" si="0">IFERROR(NOW()-F3,"")</f>
        <v>50.531192245369311</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39100</v>
      </c>
      <c r="F4" s="125">
        <v>45948.661111111112</v>
      </c>
      <c r="G4" s="126">
        <f t="shared" ref="G4" ca="1" si="1">IFERROR(NOW()-F4,"")</f>
        <v>28.058958449073543</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t="s">
        <v>39130</v>
      </c>
      <c r="B6" s="124" t="str">
        <f>IFERROR(VLOOKUP(D6,DB!A:K,11,0),"")</f>
        <v>R5</v>
      </c>
      <c r="C6" s="124">
        <v>1</v>
      </c>
      <c r="D6" s="124" t="s">
        <v>38409</v>
      </c>
      <c r="E6" s="124" t="s">
        <v>39021</v>
      </c>
      <c r="F6" s="124"/>
      <c r="G6" s="126">
        <f t="shared" ref="G6:G42" ca="1" si="2">IFERROR(NOW()-F6,"")</f>
        <v>45976.720069560186</v>
      </c>
      <c r="H6" s="125">
        <v>45976.36105324074</v>
      </c>
      <c r="I6" s="124" t="str">
        <f>IFERROR(VLOOKUP(D6,DB!A:F,6,0),"")</f>
        <v>SCECO</v>
      </c>
      <c r="J6" s="124" t="str">
        <f>IFERROR(VLOOKUP(D6,DB!A:G,7,0),"")</f>
        <v>Good</v>
      </c>
      <c r="K6" s="124" t="s">
        <v>39131</v>
      </c>
      <c r="L6" s="124" t="str">
        <f>IFERROR(VLOOKUP(D6,DB!A:I,9,0),"")</f>
        <v>Latis</v>
      </c>
    </row>
    <row r="7" spans="1:13" ht="30.75">
      <c r="A7" s="124" t="s">
        <v>39130</v>
      </c>
      <c r="B7" s="124" t="str">
        <f>IFERROR(VLOOKUP(D7,DB!A:K,11,0),"")</f>
        <v>R5</v>
      </c>
      <c r="C7" s="124">
        <v>3</v>
      </c>
      <c r="D7" s="124" t="s">
        <v>38148</v>
      </c>
      <c r="E7" s="124" t="s">
        <v>39021</v>
      </c>
      <c r="F7" s="124"/>
      <c r="G7" s="126">
        <f t="shared" ca="1" si="2"/>
        <v>45976.720069560186</v>
      </c>
      <c r="H7" s="125">
        <v>45976.442164351851</v>
      </c>
      <c r="I7" s="124" t="str">
        <f>IFERROR(VLOOKUP(D7,DB!A:F,6,0),"")</f>
        <v>SCECO</v>
      </c>
      <c r="J7" s="124" t="str">
        <f>IFERROR(VLOOKUP(D7,DB!A:G,7,0),"")</f>
        <v>Haj Removal</v>
      </c>
      <c r="K7" s="124" t="s">
        <v>39132</v>
      </c>
      <c r="L7" s="124" t="str">
        <f>IFERROR(VLOOKUP(D7,DB!A:I,9,0),"")</f>
        <v>Latis</v>
      </c>
    </row>
    <row r="8" spans="1:13">
      <c r="A8" s="124" t="s">
        <v>39133</v>
      </c>
      <c r="B8" s="124" t="str">
        <f>IFERROR(VLOOKUP(D8,DB!A:K,11,0),"")</f>
        <v>R5</v>
      </c>
      <c r="C8" s="124">
        <v>1</v>
      </c>
      <c r="D8" s="124" t="s">
        <v>32205</v>
      </c>
      <c r="E8" s="124" t="s">
        <v>39100</v>
      </c>
      <c r="F8" s="157">
        <v>45976.662719907406</v>
      </c>
      <c r="G8" s="126">
        <f t="shared" ca="1" si="2"/>
        <v>5.7349652779521421E-2</v>
      </c>
      <c r="H8" s="157">
        <v>45976.656805555554</v>
      </c>
      <c r="I8" s="124" t="str">
        <f>IFERROR(VLOOKUP(D8,DB!A:F,6,0),"")</f>
        <v>SCECO</v>
      </c>
      <c r="J8" s="124" t="str">
        <f>IFERROR(VLOOKUP(D8,DB!A:G,7,0),"")</f>
        <v>Good</v>
      </c>
      <c r="K8" s="124" t="s">
        <v>39134</v>
      </c>
      <c r="L8" s="124" t="str">
        <f>IFERROR(VLOOKUP(D8,DB!A:I,9,0),"")</f>
        <v>Latis</v>
      </c>
    </row>
    <row r="9" spans="1:13" ht="30.75">
      <c r="A9" s="124" t="s">
        <v>39130</v>
      </c>
      <c r="B9" s="124" t="str">
        <f>IFERROR(VLOOKUP(D9,DB!A:K,11,0),"")</f>
        <v>R5</v>
      </c>
      <c r="C9" s="124">
        <v>2</v>
      </c>
      <c r="D9" s="124" t="s">
        <v>38268</v>
      </c>
      <c r="E9" s="124" t="s">
        <v>39021</v>
      </c>
      <c r="F9" s="124"/>
      <c r="G9" s="126">
        <f t="shared" ca="1" si="2"/>
        <v>45976.720069560186</v>
      </c>
      <c r="H9" s="157">
        <v>45976.54896990741</v>
      </c>
      <c r="I9" s="124" t="str">
        <f>IFERROR(VLOOKUP(D9,DB!A:F,6,0),"")</f>
        <v>SCECO</v>
      </c>
      <c r="J9" s="124" t="str">
        <f>IFERROR(VLOOKUP(D9,DB!A:G,7,0),"")</f>
        <v>Good</v>
      </c>
      <c r="K9" s="124" t="s">
        <v>39132</v>
      </c>
      <c r="L9" s="124" t="str">
        <f>IFERROR(VLOOKUP(D9,DB!A:I,9,0),"")</f>
        <v>Latis</v>
      </c>
    </row>
    <row r="10" spans="1:13">
      <c r="A10" s="124"/>
      <c r="B10" s="124" t="str">
        <f>IFERROR(VLOOKUP(D10,DB!A:K,11,0),"")</f>
        <v/>
      </c>
      <c r="C10" s="124"/>
      <c r="D10" s="124"/>
      <c r="E10" s="124"/>
      <c r="F10" s="124"/>
      <c r="G10" s="126">
        <f t="shared" ca="1" si="2"/>
        <v>45976.720069560186</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45976.720069560186</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45976.720069560186</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45976.720069560186</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45976.720069560186</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45976.720069560186</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45976.720069560186</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45976.720069560186</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45976.720069560186</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45976.720069560186</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45976.720069560186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45976.720069560186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45976.720069560186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45976.720069560186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45976.720069560186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45976.720069560186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45976.720069560186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45976.720069560186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45976.720069560186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45976.720069560186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45976.720069560186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45976.720069560186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45976.720069560186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45976.720069560186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45976.720069560186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45976.720069560186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45976.720069560186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45976.720069560186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45976.720069560186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45976.720069560186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45976.720069560186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45976.720069560186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45976.720069560186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ref="G43:G106" ca="1" si="3">IFERROR(NOW()-F43,"")</f>
        <v>45976.720069560186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45976.720069560186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45976.720069560186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45976.720069560186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45976.720069560186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45976.720069560186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45976.720069560186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45976.720069560186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45976.720069560186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45976.720069560186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45976.720069560186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45976.720069560186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45976.720069560186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45976.720069560186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45976.720069560186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45976.720069560186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45976.720069560186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45976.720069560186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45976.720069560186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45976.720069560186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45976.720069560186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45976.720069560186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45976.720069560186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45976.720069560186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45976.720069560186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45976.720069560186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45976.720069560186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45976.720069560186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45976.720069560186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45976.720069560186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45976.720069560186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45976.720069560186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45976.720069560186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45976.720069560186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45976.720069560186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45976.720069560186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45976.720069560186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45976.720069560186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45976.720069560186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45976.720069560186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45976.720069560186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45976.720069560186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45976.720069560186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45976.720069560186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45976.720069560186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45976.720069560186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45976.720069560186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45976.720069560186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45976.720069560186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45976.720069560186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45976.720069560186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45976.720069560186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45976.720069560186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45976.720069560186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45976.720069560186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45976.720069560186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45976.720069560186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45976.720069560186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45976.720069560186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45976.720069560186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45976.720069560186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45976.720069560186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45976.720069560186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45976.720069560186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ref="G107:G170" ca="1" si="4">IFERROR(NOW()-F107,"")</f>
        <v>45976.720069560186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45976.720069560186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45976.720069560186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45976.720069560186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45976.720069560186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45976.720069560186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45976.720069560186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45976.720069560186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45976.720069560186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45976.720069560186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45976.720069560186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45976.720069560186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45976.720069560186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45976.720069560186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45976.720069560186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45976.720069560186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45976.720069560186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45976.720069560186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45976.720069560186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45976.720069560186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45976.720069560186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45976.720069560186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45976.720069560186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45976.720069560186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45976.720069560186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45976.720069560186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45976.720069560186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45976.720069560186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45976.720069560186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45976.720069560186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45976.720069560186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45976.720069560186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45976.720069560186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45976.720069560186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45976.720069560186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45976.720069560186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45976.720069560186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45976.720069560186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45976.720069560186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45976.720069560186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45976.720069560186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45976.720069560186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45976.720069560186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45976.720069560186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45976.720069560186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45976.720069560186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45976.720069560186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45976.720069560186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45976.720069560186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45976.720069560186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45976.720069560186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45976.720069560186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45976.720069560186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45976.720069560186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45976.720069560186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45976.720069560186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45976.720069560186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45976.720069560186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45976.720069560186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45976.720069560186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45976.720069560186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45976.720069560186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45976.720069560186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45976.720069560186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ref="G171:G234" ca="1" si="5">IFERROR(NOW()-F171,"")</f>
        <v>45976.720069560186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45976.720069560186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45976.720069560186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45976.720069560186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45976.720069560186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45976.720069560186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45976.720069560186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45976.720069560186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45976.720069560186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45976.720069560186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45976.720069560186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45976.720069560186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45976.720069560186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45976.720069560186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45976.720069560186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45976.720069560186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45976.720069560186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45976.720069560186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45976.720069560186</v>
      </c>
      <c r="H189" s="124"/>
      <c r="I189" s="124" t="str">
        <f>IFERROR(VLOOKUP(D189,DB!A:F,6,0),"")</f>
        <v/>
      </c>
      <c r="J189" s="124" t="str">
        <f>IFERROR(VLOOKUP(D189,DB!A:G,7,0),"")</f>
        <v/>
      </c>
      <c r="K189" s="124"/>
      <c r="L189" s="124" t="str">
        <f>IFERROR(VLOOKUP(D189,DB!A:I,9,0),"")</f>
        <v/>
      </c>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39135</v>
      </c>
      <c r="B2" s="141" t="str">
        <f>IFERROR(VLOOKUP(D2,DB!A:K,11,0),"")</f>
        <v>R6</v>
      </c>
      <c r="C2" s="142">
        <v>1</v>
      </c>
      <c r="D2" s="141" t="s">
        <v>37870</v>
      </c>
      <c r="E2" s="124" t="s">
        <v>39021</v>
      </c>
      <c r="F2" s="143">
        <v>45976.598136574074</v>
      </c>
      <c r="G2" s="105">
        <f t="shared" ref="G2:G15" ca="1" si="0">IFERROR(NOW()-F2,"-")</f>
        <v>0.12193298611236969</v>
      </c>
      <c r="H2" s="143">
        <v>45976.592048611114</v>
      </c>
      <c r="I2" s="141" t="str">
        <f>IFERROR(VLOOKUP(D2,DB!A:F,6,0),"")</f>
        <v>SCECO</v>
      </c>
      <c r="J2" s="141" t="str">
        <f>IFERROR(VLOOKUP(D2,DB!A:G,7,0),"")</f>
        <v>No BB Shifted</v>
      </c>
      <c r="K2" s="144" t="s">
        <v>39136</v>
      </c>
      <c r="L2" s="145" t="str">
        <f>IFERROR(VLOOKUP(D2,DB!A:I,9,0),"")</f>
        <v>Latis</v>
      </c>
    </row>
    <row r="3" spans="1:16382" ht="31.5" customHeight="1">
      <c r="A3" s="140"/>
      <c r="B3" s="141" t="str">
        <f>IFERROR(VLOOKUP(D3,DB!A:K,11,0),"")</f>
        <v/>
      </c>
      <c r="C3" s="142"/>
      <c r="D3" s="141"/>
      <c r="E3" s="124"/>
      <c r="F3" s="143"/>
      <c r="G3" s="105">
        <f t="shared" ca="1" si="0"/>
        <v>45976.720069560186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45976.720069560186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45976.720069560186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45976.720069560186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45976.720069560186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45976.720069560186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45976.720069560186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45976.720069560186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45976.720069560186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45976.720069560186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45976.720069560186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45976.720069560186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45976.720069560186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ref="G16:G79" ca="1" si="1">IFERROR(NOW()-F16,"-")</f>
        <v>45976.720069560186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45976.720069560186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45976.720069560186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45976.720069560186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45976.720069560186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45976.720069560186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45976.720069560186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45976.720069560186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45976.720069560186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45976.720069560186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45976.720069560186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45976.720069560186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45976.720069560186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45976.720069560186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45976.720069560186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45976.720069560186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45976.720069560186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45976.720069560186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45976.720069560186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45976.720069560186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45976.720069560186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45976.720069560186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45976.720069560186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45976.720069560186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45976.720069560186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45976.720069560186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45976.720069560186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45976.720069560186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45976.720069560186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45976.720069560186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45976.720069560186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45976.720069560186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45976.720069560186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45976.720069560186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45976.720069560186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45976.720069560186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45976.720069560186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45976.720069560186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45976.720069560186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45976.720069560186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45976.720069560186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45976.720069560186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45976.720069560186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45976.720069560186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45976.720069560186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45976.720069560186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45976.720069560186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45976.720069560186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45976.720069560186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45976.720069560186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45976.720069560186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45976.720069560186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45976.720069560186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45976.720069560186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45976.720069560186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45976.720069560186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45976.720069560186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45976.720069560186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45976.720069560186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45976.720069560186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45976.720069560186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45976.720069560186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45976.720069560186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45976.720069560186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ref="G80:G113" ca="1" si="2">IFERROR(NOW()-F80,"-")</f>
        <v>45976.720069560186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45976.720069560186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45976.720069560186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45976.720069560186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45976.720069560186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45976.720069560186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45976.720069560186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45976.720069560186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45976.720069560186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45976.720069560186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45976.720069560186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45976.720069560186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45976.720069560186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45976.720069560186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45976.720069560186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45976.720069560186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45976.720069560186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45976.720069560186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45976.720069560186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45976.720069560186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45976.720069560186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45976.720069560186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45976.720069560186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45976.720069560186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45976.720069560186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45976.720069560186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45976.720069560186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45976.720069560186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45976.720069560186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45976.720069560186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45976.720069560186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45976.720069560186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45976.720069560186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45976.720069560186</v>
      </c>
      <c r="H113" s="143"/>
      <c r="I113" s="141" t="str">
        <f>IFERROR(VLOOKUP(D113,DB!A:F,6,0),"")</f>
        <v/>
      </c>
      <c r="J113" s="141" t="str">
        <f>IFERROR(VLOOKUP(D113,DB!A:G,7,0),"")</f>
        <v/>
      </c>
      <c r="K113" s="144"/>
      <c r="L113" s="145" t="str">
        <f>IFERROR(VLOOKUP(D113,DB!A:I,9,0),"")</f>
        <v/>
      </c>
    </row>
  </sheetData>
  <dataValidations count="2">
    <dataValidation allowBlank="1" showInputMessage="1" showErrorMessage="1" sqref="E1" xr:uid="{9E1BC488-8814-4F8A-8DBE-742B3278AB71}"/>
    <dataValidation type="list" allowBlank="1" showInputMessage="1" showErrorMessage="1" sqref="E2:E1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2025-11-15T14:17:24Z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