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40" documentId="120_S{2AC9BD13-BADA-5192-A53E-5A8FF88502F6}" xr6:coauthVersionLast="47" xr6:coauthVersionMax="47" xr10:uidLastSave="{57123A69-78CC-4633-BC2E-5A2B2B62293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5" l="1"/>
  <c r="J9" i="5"/>
  <c r="I9" i="5"/>
  <c r="G9" i="5"/>
  <c r="B9"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J4" i="4"/>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<sst xmlns="http://schemas.openxmlformats.org/spreadsheetml/2006/main" count="181545" uniqueCount="39151">
  <si>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</si>
  <si>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</si>
  <si>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</si>
  <si>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</si>
  <si>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</si>
  <si>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</si>
  <si>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</si>
  <si>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</si>
  <si>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</si>
  <si>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</si>
  <si>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</si>
  <si>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</si>
  <si>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</si>
  <si>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</si>
  <si>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</si>
  <si>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</si>
  <si>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</si>
  <si>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</si>
  <si>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</si>
  <si>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</si>
  <si>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</si>
  <si>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</si>
  <si>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</si>
  <si>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</si>
  <si>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</si>
  <si>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</si>
  <si>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</si>
  <si>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</si>
  <si>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</si>
  <si>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</si>
  <si>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</si>
  <si>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</si>
  <si>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</si>
  <si>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</si>
  <si>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</si>
  <si>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</si>
  <si>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</si>
  <si>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</si>
  <si>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</si>
  <si>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</si>
  <si>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</si>
  <si>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</si>
  <si>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</si>
  <si>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</si>
  <si>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</si>
  <si>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</si>
  <si>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</si>
  <si>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</si>
  <si>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</si>
  <si>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</si>
  <si>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</si>
  <si>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</si>
  <si>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</si>
  <si>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</si>
  <si>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</si>
  <si>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</si>
  <si>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</si>
  <si>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</si>
  <si>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</si>
  <si>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</si>
  <si>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</si>
  <si>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</si>
  <si>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</si>
  <si>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</si>
  <si>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</si>
  <si>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</si>
  <si>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</si>
  <si>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</si>
  <si>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</si>
  <si>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</si>
  <si>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</si>
  <si>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</si>
  <si>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</si>
  <si>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</si>
  <si>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</si>
  <si>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</si>
  <si>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</si>
  <si>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</si>
  <si>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</si>
  <si>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</si>
  <si>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</si>
  <si>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</si>
  <si>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</si>
  <si>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</si>
  <si>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</si>
  <si>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</si>
  <si>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</si>
  <si>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</si>
  <si>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</si>
  <si>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</si>
  <si>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</si>
  <si>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</si>
  <si>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</si>
  <si>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</si>
  <si>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</si>
  <si>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</si>
  <si>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</si>
  <si>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</si>
  <si>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</si>
  <si>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</si>
  <si>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</si>
  <si>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</si>
  <si>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</si>
  <si>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</si>
  <si>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</si>
  <si>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</si>
  <si>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</si>
  <si>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</si>
  <si>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</si>
  <si>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</si>
  <si>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</si>
  <si>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</si>
  <si>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</si>
  <si>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</si>
  <si>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</si>
  <si>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</si>
  <si>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</si>
  <si>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</si>
  <si>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</si>
  <si>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</si>
  <si>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</si>
  <si>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</si>
  <si>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</si>
  <si>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</si>
  <si>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</si>
  <si>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</si>
  <si>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</si>
  <si>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</si>
  <si>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</si>
  <si>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</si>
  <si>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</si>
  <si>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</si>
  <si>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</si>
  <si>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</si>
  <si>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</si>
  <si>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</si>
  <si>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</si>
  <si>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</si>
  <si>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</si>
  <si>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</si>
  <si>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</si>
  <si>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</si>
  <si>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</si>
  <si>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</si>
  <si>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</si>
  <si>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</si>
  <si>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</si>
  <si>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</si>
  <si>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</si>
  <si>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</si>
  <si>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</si>
  <si>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</si>
  <si>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</si>
  <si>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</si>
  <si>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</si>
  <si>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</si>
  <si>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</si>
  <si>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</si>
  <si>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</si>
  <si>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</si>
  <si>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</si>
  <si>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</si>
  <si>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</si>
  <si>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</si>
  <si>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</si>
  <si>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</si>
  <si>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</si>
  <si>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</si>
  <si>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</si>
  <si>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</si>
  <si>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</si>
  <si>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</si>
  <si>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</si>
  <si>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</si>
  <si>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</si>
  <si>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</si>
  <si>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</si>
  <si>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</si>
  <si>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</si>
  <si>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</si>
  <si>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</si>
  <si>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</si>
  <si>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</si>
  <si>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</si>
  <si>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</si>
  <si>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</si>
  <si>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</si>
  <si>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</si>
  <si>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</si>
  <si>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</si>
  <si>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</si>
  <si>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</si>
  <si>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</si>
  <si>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</si>
  <si>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</si>
  <si>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</si>
  <si>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</si>
  <si>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</si>
  <si>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</si>
  <si>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</si>
  <si>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</si>
  <si>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</si>
  <si>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</si>
  <si>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</si>
  <si>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</si>
  <si>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</si>
  <si>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</si>
  <si>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</si>
  <si>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</si>
  <si>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</si>
  <si>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</si>
  <si>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</si>
  <si>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</si>
  <si>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</si>
  <si>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</si>
  <si>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</si>
  <si>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</si>
  <si>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</si>
  <si>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</si>
  <si>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</si>
  <si>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</si>
  <si>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</si>
  <si>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</si>
  <si>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</si>
  <si>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</si>
  <si>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</si>
  <si>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</si>
  <si>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</si>
  <si>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</si>
  <si>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</si>
  <si>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</si>
  <si>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</si>
  <si>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</si>
  <si>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</si>
  <si>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</si>
  <si>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</si>
  <si>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</si>
  <si>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</si>
  <si>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</si>
  <si>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</si>
  <si>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</si>
  <si>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</si>
  <si>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</si>
  <si>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</si>
  <si>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</si>
  <si>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</si>
  <si>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</si>
  <si>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</si>
  <si>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</si>
  <si>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</si>
  <si>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</si>
  <si>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</si>
  <si>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</si>
  <si>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</si>
  <si>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</si>
  <si>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</si>
  <si>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</si>
  <si>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</si>
  <si>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</si>
  <si>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</si>
  <si>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</si>
  <si>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</si>
  <si>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</si>
  <si>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</si>
  <si>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</si>
  <si>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</si>
  <si>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</si>
  <si>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</si>
  <si>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</si>
  <si>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</si>
  <si>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</si>
  <si>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</si>
  <si>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</si>
  <si>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</si>
  <si>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</si>
  <si>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</si>
  <si>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</si>
  <si>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</si>
  <si>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</si>
  <si>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</si>
  <si>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</si>
  <si>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</si>
  <si>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</si>
  <si>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</si>
  <si>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</si>
  <si>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</si>
  <si>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</si>
  <si>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</si>
  <si>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</si>
  <si>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</si>
  <si>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</si>
  <si>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</si>
  <si>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</si>
  <si>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</si>
  <si>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</si>
  <si>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</si>
  <si>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</si>
  <si>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</si>
  <si>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</si>
  <si>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</si>
  <si>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</si>
  <si>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</si>
  <si>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</si>
  <si>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</si>
  <si>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</si>
  <si>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</si>
  <si>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</si>
  <si>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</si>
  <si>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</si>
  <si>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</si>
  <si>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</si>
  <si>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</si>
  <si>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</si>
  <si>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</si>
  <si>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</si>
  <si>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</si>
  <si>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</si>
  <si>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</si>
  <si>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</si>
  <si>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</si>
  <si>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</si>
  <si>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</si>
  <si>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</si>
  <si>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</si>
  <si>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</si>
  <si>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</si>
  <si>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</si>
  <si>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</si>
  <si>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</si>
  <si>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</si>
  <si>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</si>
  <si>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</si>
  <si>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</si>
  <si>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</si>
  <si>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</si>
  <si>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</si>
  <si>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</si>
  <si>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</si>
  <si>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</si>
  <si>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</si>
  <si>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</si>
  <si>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</si>
  <si>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</si>
  <si>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</si>
  <si>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</si>
  <si>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</si>
  <si>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</si>
  <si>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</si>
  <si>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</si>
  <si>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</si>
  <si>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</si>
  <si>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</si>
  <si>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</si>
  <si>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</si>
  <si>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</si>
  <si>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</si>
  <si>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</si>
  <si>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</si>
  <si>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</si>
  <si>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</si>
  <si>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</si>
  <si>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</si>
  <si>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</si>
  <si>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</si>
  <si>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</si>
  <si>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</si>
  <si>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</si>
  <si>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</si>
  <si>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</si>
  <si>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</si>
  <si>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</si>
  <si>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</si>
  <si>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</si>
  <si>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</si>
  <si>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</si>
  <si>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</si>
  <si>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</si>
  <si>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</si>
  <si>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</si>
  <si>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</si>
  <si>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</si>
  <si>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</si>
  <si>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</si>
  <si>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</si>
  <si>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</si>
  <si>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</si>
  <si>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</si>
  <si>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</si>
  <si>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</si>
  <si>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</si>
  <si>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</si>
  <si>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</si>
  <si>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</si>
  <si>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</si>
  <si>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</si>
  <si>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</si>
  <si>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</si>
  <si>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</si>
  <si>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</si>
  <si>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</si>
  <si>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</si>
  <si>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</si>
  <si>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</si>
  <si>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</si>
  <si>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</si>
  <si>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</si>
  <si>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</si>
  <si>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</si>
  <si>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</si>
  <si>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</si>
  <si>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</si>
  <si>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</si>
  <si>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</si>
  <si>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</si>
  <si>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</si>
  <si>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</si>
  <si>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</si>
  <si>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</si>
  <si>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</si>
  <si>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</si>
  <si>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</si>
  <si>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</si>
  <si>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</si>
  <si>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</si>
  <si>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</si>
  <si>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</si>
  <si>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</si>
  <si>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</si>
  <si>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</si>
  <si>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</si>
  <si>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</si>
  <si>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</si>
  <si>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</si>
  <si>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</si>
  <si>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</si>
  <si>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</si>
  <si>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</si>
  <si>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</si>
  <si>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</si>
  <si>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</si>
  <si>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</si>
  <si>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</si>
  <si>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</si>
  <si>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</si>
  <si>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</si>
  <si>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</si>
  <si>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</si>
  <si>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</si>
  <si>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</si>
  <si>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</si>
  <si>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</si>
  <si>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</si>
  <si>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</si>
  <si>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</si>
  <si>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</si>
  <si>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</si>
  <si>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</si>
  <si>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</si>
  <si>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</si>
  <si>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</si>
  <si>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</si>
  <si>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</si>
  <si>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</si>
  <si>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</si>
  <si>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</si>
  <si>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</si>
  <si>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</si>
  <si>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</si>
  <si>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</si>
  <si>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</si>
  <si>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</si>
  <si>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</si>
  <si>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</si>
  <si>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</si>
  <si>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</si>
  <si>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</si>
  <si>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</si>
  <si>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</si>
  <si>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</si>
  <si>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</si>
  <si>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</si>
  <si>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</si>
  <si>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</si>
  <si>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</si>
  <si>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</si>
  <si>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</si>
  <si>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</si>
  <si>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</si>
  <si>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</si>
  <si>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</si>
  <si>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</si>
  <si>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</si>
  <si>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</si>
  <si>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</si>
  <si>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</si>
  <si>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</si>
  <si>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</si>
  <si>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</si>
  <si>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</si>
  <si>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</si>
  <si>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</si>
  <si>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</si>
  <si>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</si>
  <si>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</si>
  <si>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</si>
  <si>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</si>
  <si>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</si>
  <si>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</si>
  <si>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</si>
  <si>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</si>
  <si>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</si>
  <si>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</si>
  <si>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</si>
  <si>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</si>
  <si>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</si>
  <si>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</si>
  <si>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</si>
  <si>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</si>
  <si>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</si>
  <si>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</si>
  <si>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</si>
  <si>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</si>
  <si>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</si>
  <si>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</si>
  <si>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</si>
  <si>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</si>
  <si>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</si>
  <si>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</si>
  <si>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</si>
  <si>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</si>
  <si>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</si>
  <si>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</si>
  <si>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</si>
  <si>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</si>
  <si>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</si>
  <si>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</si>
  <si>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</si>
  <si>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</si>
  <si>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</si>
  <si>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</si>
  <si>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</si>
  <si>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</si>
  <si>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</si>
  <si>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</si>
  <si>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</si>
  <si>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</si>
  <si>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</si>
  <si>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</si>
  <si>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</si>
  <si>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</si>
  <si>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</si>
  <si>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</si>
  <si>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</si>
  <si>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</si>
  <si>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</si>
  <si>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</si>
  <si>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</si>
  <si>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</si>
  <si>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</si>
  <si>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</si>
  <si>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</si>
  <si>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</si>
  <si>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</si>
  <si>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</si>
  <si>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</si>
  <si>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</si>
  <si>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</si>
  <si>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</si>
  <si>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</si>
  <si>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</si>
  <si>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</si>
  <si>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</si>
  <si>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</si>
  <si>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</si>
  <si>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</si>
  <si>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</si>
  <si>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</si>
  <si>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</si>
  <si>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</si>
  <si>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</si>
  <si>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</si>
  <si>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</si>
  <si>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</si>
  <si>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</si>
  <si>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</si>
  <si>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</si>
  <si>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</si>
  <si>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</si>
  <si>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</si>
  <si>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</si>
  <si>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</si>
  <si>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</si>
  <si>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</si>
  <si>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</si>
  <si>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</si>
  <si>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</si>
  <si>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</si>
  <si>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</si>
  <si>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</si>
  <si>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</si>
  <si>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</si>
  <si>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</si>
  <si>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</si>
  <si>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</si>
  <si>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</si>
  <si>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</si>
  <si>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</si>
  <si>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</si>
  <si>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</si>
  <si>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</si>
  <si>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</si>
  <si>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</si>
  <si>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</si>
  <si>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</si>
  <si>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</si>
  <si>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</si>
  <si>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</si>
  <si>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</si>
  <si>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</si>
  <si>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</si>
  <si>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</si>
  <si>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</si>
  <si>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</si>
  <si>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</si>
  <si>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</si>
  <si>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</si>
  <si>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</si>
  <si>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</si>
  <si>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</si>
  <si>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</si>
  <si>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</si>
  <si>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</si>
  <si>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</si>
  <si>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</si>
  <si>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</si>
  <si>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</si>
  <si>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</si>
  <si>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</si>
  <si>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</si>
  <si>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</si>
  <si>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</si>
  <si>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</si>
  <si>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</si>
  <si>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</si>
  <si>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</si>
  <si>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</si>
  <si>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</si>
  <si>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</si>
  <si>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</si>
  <si>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</si>
  <si>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</si>
  <si>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</si>
  <si>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</si>
  <si>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</si>
  <si>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</si>
  <si>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</si>
  <si>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</si>
  <si>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</si>
  <si>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</si>
  <si>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</si>
  <si>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</si>
  <si>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</si>
  <si>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</si>
  <si>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</si>
  <si>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</si>
  <si>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</si>
  <si>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</si>
  <si>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</si>
  <si>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</si>
  <si>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</si>
  <si>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</si>
  <si>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</si>
  <si>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</si>
  <si>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</si>
  <si>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</si>
  <si>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</si>
  <si>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</si>
  <si>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</si>
  <si>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</si>
  <si>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</si>
  <si>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</si>
  <si>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</si>
  <si>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</si>
  <si>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</si>
  <si>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</si>
  <si>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</si>
  <si>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</si>
  <si>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</si>
  <si>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</si>
  <si>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</si>
  <si>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</si>
  <si>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</si>
  <si>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</si>
  <si>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</si>
  <si>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</si>
  <si>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</si>
  <si>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</si>
  <si>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</si>
  <si>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</si>
  <si>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</si>
  <si>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</si>
  <si>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</si>
  <si>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</si>
  <si>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</si>
  <si>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</si>
  <si>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</si>
  <si>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</si>
  <si>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</si>
  <si>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</si>
  <si>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</si>
  <si>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</si>
  <si>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</si>
  <si>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</si>
  <si>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</si>
  <si>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</si>
  <si>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</si>
  <si>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</si>
  <si>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</si>
  <si>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</si>
  <si>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</si>
  <si>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</si>
  <si>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</si>
  <si>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</si>
  <si>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</si>
  <si>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</si>
  <si>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</si>
  <si>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</si>
  <si>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</si>
  <si>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</si>
  <si>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</si>
  <si>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</si>
  <si>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</si>
  <si>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</si>
  <si>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</si>
  <si>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</si>
  <si>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</si>
  <si>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</si>
  <si>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</si>
  <si>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</si>
  <si>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</si>
  <si>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</si>
  <si>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</si>
  <si>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</si>
  <si>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</si>
  <si>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</si>
  <si>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</si>
  <si>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</si>
  <si>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</si>
  <si>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</si>
  <si>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</si>
  <si>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</si>
  <si>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</si>
  <si>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</si>
  <si>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</si>
  <si>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</si>
  <si>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</si>
  <si>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</si>
  <si>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</si>
  <si>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</si>
  <si>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</si>
  <si>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</si>
  <si>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</si>
  <si>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</si>
  <si>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</si>
  <si>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</si>
  <si>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</si>
  <si>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</si>
  <si>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</si>
  <si>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</si>
  <si>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</si>
  <si>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</si>
  <si>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</si>
  <si>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</si>
  <si>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</si>
  <si>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</si>
  <si>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</si>
  <si>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</si>
  <si>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</si>
  <si>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</si>
  <si>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</si>
  <si>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</si>
  <si>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</si>
  <si>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</si>
  <si>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</si>
  <si>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</si>
  <si>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</si>
  <si>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</si>
  <si>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</si>
  <si>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</si>
  <si>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</si>
  <si>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</si>
  <si>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</si>
  <si>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</si>
  <si>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</si>
  <si>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</si>
  <si>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</si>
  <si>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</si>
  <si>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</si>
  <si>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</si>
  <si>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</si>
  <si>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</si>
  <si>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</si>
  <si>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</si>
  <si>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</si>
  <si>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</si>
  <si>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</si>
  <si>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</si>
  <si>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</si>
  <si>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</si>
  <si>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</si>
  <si>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</si>
  <si>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</si>
  <si>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</si>
  <si>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</si>
  <si>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</si>
  <si>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</si>
  <si>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</si>
  <si>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</si>
  <si>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</si>
  <si>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</si>
  <si>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</si>
  <si>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</si>
  <si>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</si>
  <si>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</si>
  <si>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</si>
  <si>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</si>
  <si>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</si>
  <si>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</si>
  <si>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</si>
  <si>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</si>
  <si>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</si>
  <si>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</si>
  <si>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</si>
  <si>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</si>
  <si>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</si>
  <si>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</si>
  <si>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</si>
  <si>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</si>
  <si>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</si>
  <si>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</si>
  <si>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</si>
  <si>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</si>
  <si>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</si>
  <si>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</si>
  <si>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</si>
  <si>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</si>
  <si>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</si>
  <si>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</si>
  <si>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</si>
  <si>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</si>
  <si>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</si>
  <si>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</si>
  <si>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</si>
  <si>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</si>
  <si>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</si>
  <si>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</si>
  <si>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</si>
  <si>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</si>
  <si>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</si>
  <si>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</si>
  <si>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</si>
  <si>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</si>
  <si>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</si>
  <si>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</si>
  <si>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</si>
  <si>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</si>
  <si>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</si>
  <si>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</si>
  <si>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</si>
  <si>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</si>
  <si>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</si>
  <si>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</si>
  <si>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</si>
  <si>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</si>
  <si>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</si>
  <si>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</si>
  <si>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</si>
  <si>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</si>
  <si>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</si>
  <si>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</si>
  <si>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</si>
  <si>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</si>
  <si>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</si>
  <si>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</si>
  <si>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</si>
  <si>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</si>
  <si>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</si>
  <si>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</si>
  <si>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</si>
  <si>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</si>
  <si>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</si>
  <si>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</si>
  <si>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</si>
  <si>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</si>
  <si>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</si>
  <si>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</si>
  <si>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</si>
  <si>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</si>
  <si>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</si>
  <si>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</si>
  <si>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</si>
  <si>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</si>
  <si>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</si>
  <si>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</si>
  <si>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</si>
  <si>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</si>
  <si>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</si>
  <si>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</si>
  <si>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</si>
  <si>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</si>
  <si>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</si>
  <si>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</si>
  <si>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</si>
  <si>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</si>
  <si>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</si>
  <si>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</si>
  <si>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</si>
  <si>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</si>
  <si>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</si>
  <si>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</si>
  <si>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</si>
  <si>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</si>
  <si>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</si>
  <si>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</si>
  <si>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</si>
  <si>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</si>
  <si>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</si>
  <si>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</si>
  <si>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</si>
  <si>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</si>
  <si>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</si>
  <si>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</si>
  <si>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</si>
  <si>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</si>
  <si>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</si>
  <si>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</si>
  <si>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</si>
  <si>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</si>
  <si>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</si>
  <si>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</si>
  <si>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</si>
  <si>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</si>
  <si>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</si>
  <si>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</si>
  <si>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</si>
  <si>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</si>
  <si>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</si>
  <si>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</si>
  <si>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</si>
  <si>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</si>
  <si>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</si>
  <si>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</si>
  <si>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</si>
  <si>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</si>
  <si>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</si>
  <si>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</si>
  <si>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</si>
  <si>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</si>
  <si>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</si>
  <si>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</si>
  <si>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</si>
  <si>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</si>
  <si>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</si>
  <si>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</si>
  <si>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</si>
  <si>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</si>
  <si>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</si>
  <si>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</si>
  <si>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</si>
  <si>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</si>
  <si>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</si>
  <si>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</si>
  <si>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</si>
  <si>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</si>
  <si>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</si>
  <si>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</si>
  <si>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</si>
  <si>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</si>
  <si>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</si>
  <si>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</si>
  <si>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</si>
  <si>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</si>
  <si>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</si>
  <si>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</si>
  <si>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</si>
  <si>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</si>
  <si>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</si>
  <si>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</si>
  <si>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</si>
  <si>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</si>
  <si>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</si>
  <si>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</si>
  <si>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</si>
  <si>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</si>
  <si>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</si>
  <si>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</si>
  <si>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</si>
  <si>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</si>
  <si>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</si>
  <si>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</si>
  <si>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</si>
  <si>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</si>
  <si>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</si>
  <si>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</si>
  <si>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</si>
  <si>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</si>
  <si>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</si>
  <si>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</si>
  <si>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</si>
  <si>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</si>
  <si>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</si>
  <si>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</si>
  <si>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</si>
  <si>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</si>
  <si>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</si>
  <si>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</si>
  <si>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</si>
  <si>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</si>
  <si>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</si>
  <si>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</si>
  <si>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</si>
  <si>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</si>
  <si>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</si>
  <si>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</si>
  <si>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</si>
  <si>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</si>
  <si>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</si>
  <si>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</si>
  <si>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</si>
  <si>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</si>
  <si>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</si>
  <si>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</si>
  <si>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</si>
  <si>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</si>
  <si>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</si>
  <si>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</si>
  <si>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</si>
  <si>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</si>
  <si>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</si>
  <si>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</si>
  <si>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</si>
  <si>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</si>
  <si>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</si>
  <si>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</si>
  <si>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</si>
  <si>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</si>
  <si>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</si>
  <si>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</si>
  <si>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</si>
  <si>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</si>
  <si>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</si>
  <si>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</si>
  <si>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</si>
  <si>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</si>
  <si>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</si>
  <si>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</si>
  <si>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</si>
  <si>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</si>
  <si>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</si>
  <si>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</si>
  <si>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</si>
  <si>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</si>
  <si>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</si>
  <si>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</si>
  <si>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</si>
  <si>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</si>
  <si>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</si>
  <si>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</si>
  <si>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</si>
  <si>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</si>
  <si>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</si>
  <si>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</si>
  <si>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</si>
  <si>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</si>
  <si>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</si>
  <si>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</si>
  <si>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</si>
  <si>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</si>
  <si>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</si>
  <si>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</si>
  <si>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</si>
  <si>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</si>
  <si>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</si>
  <si>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</si>
  <si>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</si>
  <si>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</si>
  <si>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</si>
  <si>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</si>
  <si>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</si>
  <si>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</si>
  <si>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</si>
  <si>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</si>
  <si>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</si>
  <si>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</si>
  <si>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</si>
  <si>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</si>
  <si>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</si>
  <si>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</si>
  <si>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</si>
  <si>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</si>
  <si>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</si>
  <si>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</si>
  <si>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</si>
  <si>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</si>
  <si>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</si>
  <si>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</si>
  <si>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</si>
  <si>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</si>
  <si>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</si>
  <si>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</si>
  <si>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</si>
  <si>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</si>
  <si>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</si>
  <si>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</si>
  <si>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</si>
  <si>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</si>
  <si>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</si>
  <si>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</si>
  <si>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</si>
  <si>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</si>
  <si>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</si>
  <si>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</si>
  <si>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</si>
  <si>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</si>
  <si>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</si>
  <si>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</si>
  <si>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</si>
  <si>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</si>
  <si>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</si>
  <si>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</si>
  <si>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</si>
  <si>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</si>
  <si>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</si>
  <si>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</si>
  <si>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</si>
  <si>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</si>
  <si>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</si>
  <si>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</si>
  <si>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</si>
  <si>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</si>
  <si>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</si>
  <si>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</si>
  <si>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</si>
  <si>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</si>
  <si>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</si>
  <si>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</si>
  <si>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</si>
  <si>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</si>
  <si>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</si>
  <si>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</si>
  <si>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</si>
  <si>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</si>
  <si>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</si>
  <si>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</si>
  <si>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</si>
  <si>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</si>
  <si>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</si>
  <si>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</si>
  <si>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</si>
  <si>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</si>
  <si>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</si>
  <si>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</si>
  <si>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</si>
  <si>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</si>
  <si>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</si>
  <si>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</si>
  <si>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</si>
  <si>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</si>
  <si>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</si>
  <si>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</si>
  <si>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</si>
  <si>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</si>
  <si>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</si>
  <si>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</si>
  <si>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</si>
  <si>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</si>
  <si>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</si>
  <si>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</si>
  <si>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</si>
  <si>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</si>
  <si>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</si>
  <si>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</si>
  <si>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</si>
  <si>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</si>
  <si>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</si>
  <si>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</si>
  <si>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</si>
  <si>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</si>
  <si>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</si>
  <si>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</si>
  <si>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</si>
  <si>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</si>
  <si>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</si>
  <si>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</si>
  <si>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</si>
  <si>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</si>
  <si>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</si>
  <si>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</si>
  <si>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</si>
  <si>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</si>
  <si>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</si>
  <si>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</si>
  <si>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</si>
  <si>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</si>
  <si>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</si>
  <si>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</si>
  <si>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</si>
  <si>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</si>
  <si>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</si>
  <si>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</si>
  <si>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</si>
  <si>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</si>
  <si>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</si>
  <si>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</si>
  <si>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</si>
  <si>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</si>
  <si>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</si>
  <si>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</si>
  <si>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</si>
  <si>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</si>
  <si>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</si>
  <si>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</si>
  <si>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</si>
  <si>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</si>
  <si>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</si>
  <si>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</si>
  <si>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</si>
  <si>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</si>
  <si>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</si>
  <si>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</si>
  <si>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</si>
  <si>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</si>
  <si>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</si>
  <si>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</si>
  <si>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</si>
  <si>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</si>
  <si>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</si>
  <si>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</si>
  <si>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</si>
  <si>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</si>
  <si>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</si>
  <si>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</si>
  <si>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</si>
  <si>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</si>
  <si>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</si>
  <si>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</si>
  <si>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</si>
  <si>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</si>
  <si>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</si>
  <si>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</si>
  <si>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</si>
  <si>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</si>
  <si>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</si>
  <si>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</si>
  <si>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</si>
  <si>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</si>
  <si>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</si>
  <si>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</si>
  <si>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</si>
  <si>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</si>
  <si>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</si>
  <si>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</si>
  <si>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</si>
  <si>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</si>
  <si>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</si>
  <si>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</si>
  <si>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</si>
  <si>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</si>
  <si>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</si>
  <si>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</si>
  <si>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</si>
  <si>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</si>
  <si>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</si>
  <si>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</si>
  <si>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</si>
  <si>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</si>
  <si>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</si>
  <si>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</si>
  <si>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</si>
  <si>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</si>
  <si>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</si>
  <si>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</si>
  <si>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</si>
  <si>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</si>
  <si>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</si>
  <si>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</si>
  <si>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</si>
  <si>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</si>
  <si>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</si>
  <si>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</si>
  <si>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</si>
  <si>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</si>
  <si>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</si>
  <si>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</si>
  <si>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</si>
  <si>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</si>
  <si>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</si>
  <si>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</si>
  <si>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</si>
  <si>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</si>
  <si>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</si>
  <si>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</si>
  <si>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</si>
  <si>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</si>
  <si>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</si>
  <si>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</si>
  <si>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</si>
  <si>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</si>
  <si>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</si>
  <si>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</si>
  <si>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</si>
  <si>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</si>
  <si>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</si>
  <si>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</si>
  <si>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</si>
  <si>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</si>
  <si>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</si>
  <si>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</si>
  <si>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</si>
  <si>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</si>
  <si>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</si>
  <si>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</si>
  <si>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</si>
  <si>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</si>
  <si>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</si>
  <si>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</si>
  <si>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</si>
  <si>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</si>
  <si>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</si>
  <si>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</si>
  <si>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</si>
  <si>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</si>
  <si>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</si>
  <si>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</si>
  <si>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</si>
  <si>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</si>
  <si>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</si>
  <si>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</si>
  <si>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</si>
  <si>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</si>
  <si>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</si>
  <si>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</si>
  <si>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</si>
  <si>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</si>
  <si>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</si>
  <si>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</si>
  <si>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</si>
  <si>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</si>
  <si>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</si>
  <si>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</si>
  <si>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</si>
  <si>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</si>
  <si>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</si>
  <si>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</si>
  <si>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</si>
  <si>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</si>
  <si>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</si>
  <si>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</si>
  <si>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</si>
  <si>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</si>
  <si>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</si>
  <si>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</si>
  <si>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</si>
  <si>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</si>
  <si>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</si>
  <si>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</si>
  <si>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</si>
  <si>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</si>
  <si>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</si>
  <si>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</si>
  <si>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</si>
  <si>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</si>
  <si>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</si>
  <si>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</si>
  <si>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</si>
  <si>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</si>
  <si>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</si>
  <si>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</si>
  <si>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</si>
  <si>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</si>
  <si>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</si>
  <si>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</si>
  <si>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</si>
  <si>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</si>
  <si>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</si>
  <si>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</si>
  <si>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</si>
  <si>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</si>
  <si>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</si>
  <si>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</si>
  <si>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</si>
  <si>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</si>
  <si>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</si>
  <si>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</si>
  <si>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</si>
  <si>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</si>
  <si>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</si>
  <si>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</si>
  <si>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</si>
  <si>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</si>
  <si>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</si>
  <si>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</si>
  <si>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</si>
  <si>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</si>
  <si>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</si>
  <si>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</si>
  <si>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</si>
  <si>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</si>
  <si>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</si>
  <si>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</si>
  <si>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</si>
  <si>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</si>
  <si>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</si>
  <si>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</si>
  <si>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</si>
  <si>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</si>
  <si>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</si>
  <si>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</si>
  <si>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</si>
  <si>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</si>
  <si>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</si>
  <si>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</si>
  <si>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</si>
  <si>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</si>
  <si>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</si>
  <si>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</si>
  <si>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</si>
  <si>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</si>
  <si>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</si>
  <si>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</si>
  <si>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</si>
  <si>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</si>
  <si>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</si>
  <si>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</si>
  <si>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</si>
  <si>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</si>
  <si>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</si>
  <si>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</si>
  <si>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</si>
  <si>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</si>
  <si>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</si>
  <si>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</si>
  <si>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</si>
  <si>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</si>
  <si>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</si>
  <si>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</si>
  <si>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</si>
  <si>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</si>
  <si>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</si>
  <si>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</si>
  <si>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</si>
  <si>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</si>
  <si>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</si>
  <si>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</si>
  <si>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</si>
  <si>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</si>
  <si>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</si>
  <si>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</si>
  <si>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</si>
  <si>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</si>
  <si>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</si>
  <si>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</si>
  <si>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</si>
  <si>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</si>
  <si>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</si>
  <si>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</si>
  <si>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</si>
  <si>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</si>
  <si>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</si>
  <si>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</si>
  <si>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</si>
  <si>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</si>
  <si>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</si>
  <si>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</si>
  <si>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</si>
  <si>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</si>
  <si>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</si>
  <si>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</si>
  <si>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</si>
  <si>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</si>
  <si>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</si>
  <si>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</si>
  <si>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</si>
  <si>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</si>
  <si>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</si>
  <si>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</si>
  <si>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</si>
  <si>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</si>
  <si>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</si>
  <si>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</si>
  <si>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</si>
  <si>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</si>
  <si>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</si>
  <si>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</si>
  <si>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</si>
  <si>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</si>
  <si>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</si>
  <si>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</si>
  <si>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</si>
  <si>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</si>
  <si>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</si>
  <si>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</si>
  <si>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</si>
  <si>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</si>
  <si>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</si>
  <si>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</si>
  <si>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</si>
  <si>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</si>
  <si>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</si>
  <si>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</si>
  <si>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</si>
  <si>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</si>
  <si>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</si>
  <si>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</si>
  <si>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</si>
  <si>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</si>
  <si>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</si>
  <si>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</si>
  <si>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</si>
  <si>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</si>
  <si>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</si>
  <si>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</si>
  <si>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</si>
  <si>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</si>
  <si>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</si>
  <si>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</si>
  <si>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</si>
  <si>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</si>
  <si>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</si>
  <si>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</si>
  <si>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</si>
  <si>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</si>
  <si>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</si>
  <si>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</si>
  <si>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</si>
  <si>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</si>
  <si>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</si>
  <si>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</si>
  <si>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</si>
  <si>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</si>
  <si>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</si>
  <si>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</si>
  <si>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</si>
  <si>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</si>
  <si>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</si>
  <si>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</si>
  <si>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</si>
  <si>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</si>
  <si>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</si>
  <si>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</si>
  <si>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</si>
  <si>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</si>
  <si>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</si>
  <si>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</si>
  <si>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</si>
  <si>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</si>
  <si>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</si>
  <si>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</si>
  <si>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</si>
  <si>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</si>
  <si>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</si>
  <si>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</si>
  <si>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</si>
  <si>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</si>
  <si>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</si>
  <si>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</si>
  <si>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</si>
  <si>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</si>
  <si>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</si>
  <si>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</si>
  <si>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</si>
  <si>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</si>
  <si>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</si>
  <si>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</si>
  <si>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</si>
  <si>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</si>
  <si>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</si>
  <si>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</si>
  <si>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</si>
  <si>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</si>
  <si>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</si>
  <si>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</si>
  <si>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</si>
  <si>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</si>
  <si>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</si>
  <si>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</si>
  <si>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</si>
  <si>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</si>
  <si>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</si>
  <si>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</si>
  <si>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</si>
  <si>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</si>
  <si>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</si>
  <si>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</si>
  <si>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</si>
  <si>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</si>
  <si>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</si>
  <si>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</si>
  <si>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</si>
  <si>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</si>
  <si>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</si>
  <si>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</si>
  <si>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</si>
  <si>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</si>
  <si>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</si>
  <si>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</si>
  <si>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</si>
  <si>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</si>
  <si>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</si>
  <si>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</si>
  <si>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</si>
  <si>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</si>
  <si>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</si>
  <si>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</si>
  <si>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</si>
  <si>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</si>
  <si>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</si>
  <si>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</si>
  <si>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</si>
  <si>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</si>
  <si>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</si>
  <si>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</si>
  <si>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</si>
  <si>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</si>
  <si>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</si>
  <si>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</si>
  <si>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</si>
  <si>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</si>
  <si>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</si>
  <si>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</si>
  <si>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</si>
  <si>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</si>
  <si>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</si>
  <si>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</si>
  <si>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</si>
  <si>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</si>
  <si>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</si>
  <si>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</si>
  <si>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</si>
  <si>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</si>
  <si>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</si>
  <si>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</si>
  <si>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</si>
  <si>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</si>
  <si>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</si>
  <si>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</si>
  <si>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</si>
  <si>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</si>
  <si>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</si>
  <si>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</si>
  <si>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</si>
  <si>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</si>
  <si>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</si>
  <si>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</si>
  <si>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</si>
  <si>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</si>
  <si>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</si>
  <si>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</si>
  <si>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</si>
  <si>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</si>
  <si>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</si>
  <si>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</si>
  <si>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</si>
  <si>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</si>
  <si>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</si>
  <si>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</si>
  <si>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</si>
  <si>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</si>
  <si>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</si>
  <si>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</si>
  <si>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</si>
  <si>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</si>
  <si>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</si>
  <si>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</si>
  <si>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</si>
  <si>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</si>
  <si>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</si>
  <si>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</si>
  <si>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</si>
  <si>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</si>
  <si>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</si>
  <si>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</si>
  <si>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</si>
  <si>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</si>
  <si>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</si>
  <si>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</si>
  <si>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</si>
  <si>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</si>
  <si>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</si>
  <si>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</si>
  <si>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</si>
  <si>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</si>
  <si>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</si>
  <si>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</si>
  <si>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</si>
  <si>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</si>
  <si>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</si>
  <si>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</si>
  <si>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</si>
  <si>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</si>
  <si>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</si>
  <si>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</si>
  <si>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</si>
  <si>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</si>
  <si>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</si>
  <si>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</si>
  <si>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</si>
  <si>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</si>
  <si>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</si>
  <si>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</si>
  <si>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</si>
  <si>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</si>
  <si>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</si>
  <si>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</si>
  <si>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</si>
  <si>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</si>
  <si>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</si>
  <si>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</si>
  <si>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</si>
  <si>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</si>
  <si>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</si>
  <si>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</si>
  <si>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</si>
  <si>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</si>
  <si>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</si>
  <si>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</si>
  <si>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</si>
  <si>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</si>
  <si>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</si>
  <si>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</si>
  <si>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</si>
  <si>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</si>
  <si>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</si>
  <si>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</si>
  <si>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</si>
  <si>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</si>
  <si>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</si>
  <si>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</si>
  <si>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</si>
  <si>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</si>
  <si>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</si>
  <si>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</si>
  <si>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</si>
  <si>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</si>
  <si>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</si>
  <si>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</si>
  <si>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</si>
  <si>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</si>
  <si>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</si>
  <si>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</si>
  <si>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</si>
  <si>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</si>
  <si>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</si>
  <si>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</si>
  <si>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</si>
  <si>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</si>
  <si>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</si>
  <si>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</si>
  <si>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</si>
  <si>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</si>
  <si>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</si>
  <si>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</si>
  <si>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</si>
  <si>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</si>
  <si>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</si>
  <si>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</si>
  <si>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</si>
  <si>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</si>
  <si>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</si>
  <si>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</si>
  <si>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</si>
  <si>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</si>
  <si>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</si>
  <si>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</si>
  <si>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</si>
  <si>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</si>
  <si>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</si>
  <si>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</si>
  <si>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</si>
  <si>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</si>
  <si>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</si>
  <si>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</si>
  <si>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</si>
  <si>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</si>
  <si>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</si>
  <si>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</si>
  <si>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</si>
  <si>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</si>
  <si>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</si>
  <si>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</si>
  <si>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</si>
  <si>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</si>
  <si>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</si>
  <si>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</si>
  <si>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</si>
  <si>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</si>
  <si>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</si>
  <si>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</si>
  <si>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</si>
  <si>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</si>
  <si>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</si>
  <si>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</si>
  <si>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</si>
  <si>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</si>
  <si>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</si>
  <si>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</si>
  <si>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</si>
  <si>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</si>
  <si>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</si>
  <si>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</si>
  <si>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</si>
  <si>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</si>
  <si>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</si>
  <si>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</si>
  <si>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</si>
  <si>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</si>
  <si>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</si>
  <si>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</si>
  <si>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</si>
  <si>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</si>
  <si>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</si>
  <si>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</si>
  <si>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</si>
  <si>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</si>
  <si>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</si>
  <si>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</si>
  <si>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</si>
  <si>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</si>
  <si>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</si>
  <si>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</si>
  <si>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</si>
  <si>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</si>
  <si>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</si>
  <si>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</si>
  <si>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</si>
  <si>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</si>
  <si>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</si>
  <si>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</si>
  <si>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</si>
  <si>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</si>
  <si>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</si>
  <si>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</si>
  <si>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</si>
  <si>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</si>
  <si>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</si>
  <si>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</si>
  <si>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</si>
  <si>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</si>
  <si>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</si>
  <si>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</si>
  <si>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</si>
  <si>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</si>
  <si>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</si>
  <si>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</si>
  <si>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</si>
  <si>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</si>
  <si>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</si>
  <si>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</si>
  <si>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</si>
  <si>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</si>
  <si>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</si>
  <si>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</si>
  <si>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</si>
  <si>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</si>
  <si>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</si>
  <si>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</si>
  <si>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</si>
  <si>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</si>
  <si>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</si>
  <si>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</si>
  <si>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</si>
  <si>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</si>
  <si>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</si>
  <si>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</si>
  <si>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</si>
  <si>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</si>
  <si>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</si>
  <si>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</si>
  <si>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</si>
  <si>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</si>
  <si>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</si>
  <si>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</si>
  <si>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</si>
  <si>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</si>
  <si>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</si>
  <si>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</si>
  <si>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</si>
  <si>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</si>
  <si>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</si>
  <si>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</si>
  <si>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</si>
  <si>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</si>
  <si>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</si>
  <si>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</si>
  <si>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</si>
  <si>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</si>
  <si>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</si>
  <si>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</si>
  <si>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</si>
  <si>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</si>
  <si>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</si>
  <si>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</si>
  <si>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</si>
  <si>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</si>
  <si>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</si>
  <si>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</si>
  <si>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</si>
  <si>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</si>
  <si>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</si>
  <si>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</si>
  <si>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</si>
  <si>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</si>
  <si>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</si>
  <si>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</si>
  <si>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</si>
  <si>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</si>
  <si>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</si>
  <si>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</si>
  <si>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</si>
  <si>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</si>
  <si>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</si>
  <si>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</si>
  <si>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</si>
  <si>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</si>
  <si>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</si>
  <si>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</si>
  <si>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</si>
  <si>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</si>
  <si>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</si>
  <si>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</si>
  <si>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</si>
  <si>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</si>
  <si>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</si>
  <si>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</si>
  <si>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</si>
  <si>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</si>
  <si>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</si>
  <si>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</si>
  <si>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</si>
  <si>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</si>
  <si>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</si>
  <si>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</si>
  <si>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</si>
  <si>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</si>
  <si>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</si>
  <si>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</si>
  <si>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</si>
  <si>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</si>
  <si>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</si>
  <si>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</si>
  <si>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</si>
  <si>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</si>
  <si>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</si>
  <si>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</si>
  <si>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</si>
  <si>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</si>
  <si>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</si>
  <si>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</si>
  <si>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</si>
  <si>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</si>
  <si>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</si>
  <si>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</si>
  <si>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</si>
  <si>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</si>
  <si>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</si>
  <si>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</si>
  <si>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</si>
  <si>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</si>
  <si>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</si>
  <si>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</si>
  <si>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</si>
  <si>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</si>
  <si>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</si>
  <si>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</si>
  <si>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</si>
  <si>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</si>
  <si>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</si>
  <si>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</si>
  <si>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</si>
  <si>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</si>
  <si>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</si>
  <si>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</si>
  <si>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</si>
  <si>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</si>
  <si>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</si>
  <si>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</si>
  <si>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</si>
  <si>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</si>
  <si>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</si>
  <si>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</si>
  <si>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</si>
  <si>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</si>
  <si>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</si>
  <si>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</si>
  <si>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</si>
  <si>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</si>
  <si>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</si>
  <si>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</si>
  <si>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</si>
  <si>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</si>
  <si>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</si>
  <si>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</si>
  <si>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</si>
  <si>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</si>
  <si>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</si>
  <si>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</si>
  <si>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</si>
  <si>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</si>
  <si>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</si>
  <si>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</si>
  <si>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</si>
  <si>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</si>
  <si>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</si>
  <si>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</si>
  <si>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</si>
  <si>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</si>
  <si>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</si>
  <si>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</si>
  <si>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</si>
  <si>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</si>
  <si>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</si>
  <si>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</si>
  <si>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</si>
  <si>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</si>
  <si>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</si>
  <si>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</si>
  <si>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</si>
  <si>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</si>
  <si>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</si>
  <si>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</si>
  <si>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</si>
  <si>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</si>
  <si>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</si>
  <si>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</si>
  <si>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</si>
  <si>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</si>
  <si>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</si>
  <si>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</si>
  <si>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</si>
  <si>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</si>
  <si>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</si>
  <si>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</si>
  <si>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</si>
  <si>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</si>
  <si>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</si>
  <si>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</si>
  <si>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</si>
  <si>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</si>
  <si>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</si>
  <si>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</si>
  <si>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</si>
  <si>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</si>
  <si>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</si>
  <si>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</si>
  <si>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</si>
  <si>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</si>
  <si>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</si>
  <si>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</si>
  <si>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</si>
  <si>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</si>
  <si>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</si>
  <si>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</si>
  <si>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</si>
  <si>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</si>
  <si>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</si>
  <si>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</si>
  <si>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</si>
  <si>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</si>
  <si>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</si>
  <si>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</si>
  <si>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</si>
  <si>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</si>
  <si>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</si>
  <si>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</si>
  <si>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</si>
  <si>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</si>
  <si>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</si>
  <si>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</si>
  <si>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</si>
  <si>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</si>
  <si>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</si>
  <si>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</si>
  <si>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</si>
  <si>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</si>
  <si>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</si>
  <si>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</si>
  <si>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</si>
  <si>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</si>
  <si>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</si>
  <si>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</si>
  <si>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</si>
  <si>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</si>
  <si>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</si>
  <si>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</si>
  <si>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</si>
  <si>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</si>
  <si>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</si>
  <si>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</si>
  <si>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</si>
  <si>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</si>
  <si>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</si>
  <si>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</si>
  <si>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</si>
  <si>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</si>
  <si>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</si>
  <si>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</si>
  <si>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</si>
  <si>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</si>
  <si>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</si>
  <si>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</si>
  <si>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</si>
  <si>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</si>
  <si>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</si>
  <si>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</si>
  <si>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</si>
  <si>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</si>
  <si>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</si>
  <si>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</si>
  <si>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</si>
  <si>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</si>
  <si>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</si>
  <si>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</si>
  <si>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</si>
  <si>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</si>
  <si>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</si>
  <si>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</si>
  <si>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</si>
  <si>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</si>
  <si>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</si>
  <si>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</si>
  <si>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</si>
  <si>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</si>
  <si>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</si>
  <si>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</si>
  <si>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</si>
  <si>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</si>
  <si>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</si>
  <si>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</si>
  <si>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</si>
  <si>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</si>
  <si>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</si>
  <si>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</si>
  <si>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</si>
  <si>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</si>
  <si>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</si>
  <si>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</si>
  <si>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</si>
  <si>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</si>
  <si>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</si>
  <si>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</si>
  <si>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</si>
  <si>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</si>
  <si>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</si>
  <si>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</si>
  <si>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</si>
  <si>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</si>
  <si>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</si>
  <si>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</si>
  <si>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</si>
  <si>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</si>
  <si>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</si>
  <si>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</si>
  <si>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</si>
  <si>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</si>
  <si>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</si>
  <si>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</si>
  <si>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</si>
  <si>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</si>
  <si>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</si>
  <si>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</si>
  <si>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</si>
  <si>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</si>
  <si>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</si>
  <si>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</si>
  <si>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</si>
  <si>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</si>
  <si>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</si>
  <si>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</si>
  <si>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</si>
  <si>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</si>
  <si>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</si>
  <si>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</si>
  <si>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</si>
  <si>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</si>
  <si>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</si>
  <si>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</si>
  <si>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</si>
  <si>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</si>
  <si>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</si>
  <si>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</si>
  <si>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</si>
  <si>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</si>
  <si>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</si>
  <si>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</si>
  <si>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</si>
  <si>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</si>
  <si>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</si>
  <si>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</si>
  <si>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</si>
  <si>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</si>
  <si>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</si>
  <si>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</si>
  <si>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</si>
  <si>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</si>
  <si>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</si>
  <si>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</si>
  <si>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</si>
  <si>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</si>
  <si>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</si>
  <si>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</si>
  <si>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</si>
  <si>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</si>
  <si>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</si>
  <si>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</si>
  <si>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</si>
  <si>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</si>
  <si>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</si>
  <si>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</si>
  <si>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</si>
  <si>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</si>
  <si>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</si>
  <si>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</si>
  <si>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</si>
  <si>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</si>
  <si>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</si>
  <si>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</si>
  <si>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</si>
  <si>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</si>
  <si>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</si>
  <si>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</si>
  <si>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</si>
  <si>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</si>
  <si>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</si>
  <si>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</si>
  <si>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</si>
  <si>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</si>
  <si>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</si>
  <si>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</si>
  <si>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</si>
  <si>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</si>
  <si>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</si>
  <si>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</si>
  <si>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</si>
  <si>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</si>
  <si>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</si>
  <si>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</si>
  <si>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</si>
  <si>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</si>
  <si>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</si>
  <si>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</si>
  <si>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</si>
  <si>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</si>
  <si>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</si>
  <si>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</si>
  <si>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</si>
  <si>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</si>
  <si>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</si>
  <si>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</si>
  <si>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</si>
  <si>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</si>
  <si>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</si>
  <si>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</si>
  <si>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</si>
  <si>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</si>
  <si>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</si>
  <si>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</si>
  <si>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</si>
  <si>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</si>
  <si>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</si>
  <si>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</si>
  <si>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</si>
  <si>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</si>
  <si>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</si>
  <si>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</si>
  <si>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</si>
  <si>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</si>
  <si>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</si>
  <si>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</si>
  <si>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</si>
  <si>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</si>
  <si>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</si>
  <si>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</si>
  <si>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</si>
  <si>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</si>
  <si>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</si>
  <si>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</si>
  <si>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</si>
  <si>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</si>
  <si>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</si>
  <si>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</si>
  <si>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</si>
  <si>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</si>
  <si>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</si>
  <si>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</si>
  <si>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</si>
  <si>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</si>
  <si>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</si>
  <si>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</si>
  <si>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</si>
  <si>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</si>
  <si>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</si>
  <si>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</si>
  <si>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</si>
  <si>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</si>
  <si>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</si>
  <si>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</si>
  <si>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</si>
  <si>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</si>
  <si>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</si>
  <si>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</si>
  <si>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</si>
  <si>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</si>
  <si>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</si>
  <si>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</si>
  <si>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</si>
  <si>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</si>
  <si>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</si>
  <si>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</si>
  <si>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</si>
  <si>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</si>
  <si>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</si>
  <si>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</si>
  <si>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</si>
  <si>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</si>
  <si>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</si>
  <si>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</si>
  <si>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</si>
  <si>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</si>
  <si>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</si>
  <si>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</si>
  <si>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</si>
  <si>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</si>
  <si>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</si>
  <si>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</si>
  <si>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</si>
  <si>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</si>
  <si>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</si>
  <si>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</si>
  <si>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</si>
  <si>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</si>
  <si>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</si>
  <si>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</si>
  <si>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</si>
  <si>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</si>
  <si>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</si>
  <si>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</si>
  <si>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</si>
  <si>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</si>
  <si>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</si>
  <si>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</si>
  <si>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</si>
  <si>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</si>
  <si>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</si>
  <si>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</si>
  <si>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</si>
  <si>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</si>
  <si>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</si>
  <si>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</si>
  <si>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</si>
  <si>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</si>
  <si>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</si>
  <si>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</si>
  <si>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</si>
  <si>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</si>
  <si>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</si>
  <si>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</si>
  <si>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</si>
  <si>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</si>
  <si>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</si>
  <si>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</si>
  <si>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</si>
  <si>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</si>
  <si>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</si>
  <si>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</si>
  <si>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</si>
  <si>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</si>
  <si>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</si>
  <si>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</si>
  <si>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</si>
  <si>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</si>
  <si>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</si>
  <si>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</si>
  <si>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</si>
  <si>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</si>
  <si>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</si>
  <si>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</si>
  <si>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</si>
  <si>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</si>
  <si>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</si>
  <si>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</si>
  <si>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</si>
  <si>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</si>
  <si>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</si>
  <si>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</si>
  <si>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</si>
  <si>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</si>
  <si>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</si>
  <si>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</si>
  <si>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</si>
  <si>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</si>
  <si>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</si>
  <si>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</si>
  <si>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</si>
  <si>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</si>
  <si>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</si>
  <si>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</si>
  <si>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</si>
  <si>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</si>
  <si>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</si>
  <si>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</si>
  <si>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</si>
  <si>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</si>
  <si>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</si>
  <si>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</si>
  <si>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</si>
  <si>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</si>
  <si>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</si>
  <si>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</si>
  <si>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</si>
  <si>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</si>
  <si>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</si>
  <si>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</si>
  <si>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</si>
  <si>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</si>
  <si>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</si>
  <si>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</si>
  <si>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</si>
  <si>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</si>
  <si>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</si>
  <si>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</si>
  <si>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</si>
  <si>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</si>
  <si>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</si>
  <si>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</si>
  <si>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</si>
  <si>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</si>
  <si>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</si>
  <si>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</si>
  <si>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</si>
  <si>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</si>
  <si>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</si>
  <si>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</si>
  <si>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</si>
  <si>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</si>
  <si>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</si>
  <si>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</si>
  <si>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</si>
  <si>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</si>
  <si>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</si>
  <si>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</si>
  <si>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</si>
  <si>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</si>
  <si>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</si>
  <si>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</si>
  <si>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</si>
  <si>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</si>
  <si>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</si>
  <si>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</si>
  <si>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</si>
  <si>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</si>
  <si>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</si>
  <si>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</si>
  <si>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</si>
  <si>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</si>
  <si>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</si>
  <si>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</si>
  <si>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</si>
  <si>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</si>
  <si>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</si>
  <si>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</si>
  <si>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</si>
  <si>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</si>
  <si>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</si>
  <si>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</si>
  <si>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</si>
  <si>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</si>
  <si>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</si>
  <si>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</si>
  <si>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</si>
  <si>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</si>
  <si>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</si>
  <si>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</si>
  <si>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</si>
  <si>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</si>
  <si>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</si>
  <si>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</si>
  <si>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</si>
  <si>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</si>
  <si>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</si>
  <si>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</si>
  <si>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</si>
  <si>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</si>
  <si>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</si>
  <si>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</si>
  <si>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</si>
  <si>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</si>
  <si>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</si>
  <si>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</si>
  <si>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</si>
  <si>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</si>
  <si>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</si>
  <si>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</si>
  <si>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</si>
  <si>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</si>
  <si>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</si>
  <si>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</si>
  <si>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</si>
  <si>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</si>
  <si>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</si>
  <si>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</si>
  <si>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</si>
  <si>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</si>
  <si>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</si>
  <si>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</si>
  <si>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</si>
  <si>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</si>
  <si>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</si>
  <si>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</si>
  <si>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</si>
  <si>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</si>
  <si>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</si>
  <si>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</si>
  <si>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</si>
  <si>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</si>
  <si>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</si>
  <si>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</si>
  <si>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</si>
  <si>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</si>
  <si>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</si>
  <si>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</si>
  <si>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</si>
  <si>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</si>
  <si>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</si>
  <si>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</si>
  <si>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</si>
  <si>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</si>
  <si>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</si>
  <si>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</si>
  <si>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</si>
  <si>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</si>
  <si>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</si>
  <si>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</si>
  <si>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</si>
  <si>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</si>
  <si>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</si>
  <si>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</si>
  <si>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</si>
  <si>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</si>
  <si>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</si>
  <si>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</si>
  <si>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</si>
  <si>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</si>
  <si>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</si>
  <si>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</si>
  <si>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</si>
  <si>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</si>
  <si>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</si>
  <si>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</si>
  <si>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</si>
  <si>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</si>
  <si>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</si>
  <si>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</si>
  <si>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</si>
  <si>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</si>
  <si>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</si>
  <si>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</si>
  <si>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</si>
  <si>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</si>
  <si>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</si>
  <si>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</si>
  <si>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</si>
  <si>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</si>
  <si>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</si>
  <si>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</si>
  <si>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</si>
  <si>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</si>
  <si>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</si>
  <si>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</si>
  <si>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</si>
  <si>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</si>
  <si>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</si>
  <si>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</si>
  <si>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</si>
  <si>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</si>
  <si>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</si>
  <si>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</si>
  <si>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</si>
  <si>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</si>
  <si>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</si>
  <si>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</si>
  <si>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</si>
  <si>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</si>
  <si>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</si>
  <si>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</si>
  <si>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</si>
  <si>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</si>
  <si>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</si>
  <si>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</si>
  <si>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</si>
  <si>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</si>
  <si>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</si>
  <si>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</si>
  <si>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</si>
  <si>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</si>
  <si>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</si>
  <si>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</si>
  <si>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</si>
  <si>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</si>
  <si>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</si>
  <si>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</si>
  <si>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</si>
  <si>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</si>
  <si>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</si>
  <si>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</si>
  <si>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</si>
  <si>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</si>
  <si>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</si>
  <si>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</si>
  <si>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</si>
  <si>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</si>
  <si>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</si>
  <si>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</si>
  <si>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</si>
  <si>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</si>
  <si>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</si>
  <si>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</si>
  <si>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</si>
  <si>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</si>
  <si>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</si>
  <si>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</si>
  <si>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</si>
  <si>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</si>
  <si>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</si>
  <si>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</si>
  <si>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</si>
  <si>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</si>
  <si>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</si>
  <si>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</si>
  <si>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</si>
  <si>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</si>
  <si>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</si>
  <si>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</si>
  <si>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</si>
  <si>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</si>
  <si>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</si>
  <si>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</si>
  <si>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</si>
  <si>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</si>
  <si>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</si>
  <si>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</si>
  <si>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</si>
  <si>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</si>
  <si>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</si>
  <si>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</si>
  <si>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</si>
  <si>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</si>
  <si>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</si>
  <si>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</si>
  <si>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</si>
  <si>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</si>
  <si>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</si>
  <si>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</si>
  <si>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</si>
  <si>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</si>
  <si>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</si>
  <si>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</si>
  <si>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</si>
  <si>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</si>
  <si>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</si>
  <si>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</si>
  <si>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</si>
  <si>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</si>
  <si>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</si>
  <si>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</si>
  <si>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</si>
  <si>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</si>
  <si>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</si>
  <si>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</si>
  <si>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</si>
  <si>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</si>
  <si>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</si>
  <si>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</si>
  <si>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</si>
  <si>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</si>
  <si>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</si>
  <si>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</si>
  <si>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</si>
  <si>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</si>
  <si>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</si>
  <si>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</si>
  <si>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</si>
  <si>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</si>
  <si>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</si>
  <si>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</si>
  <si>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</si>
  <si>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</si>
  <si>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</si>
  <si>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</si>
  <si>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</si>
  <si>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</si>
  <si>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</si>
  <si>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</si>
  <si>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</si>
  <si>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</si>
  <si>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</si>
  <si>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</si>
  <si>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</si>
  <si>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</si>
  <si>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</si>
  <si>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</si>
  <si>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</si>
  <si>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</si>
  <si>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</si>
  <si>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</si>
  <si>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</si>
  <si>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</si>
  <si>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</si>
  <si>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</si>
  <si>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</si>
  <si>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</si>
  <si>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</si>
  <si>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</si>
  <si>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</si>
  <si>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</si>
  <si>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</si>
  <si>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</si>
  <si>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</si>
  <si>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</si>
  <si>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</si>
  <si>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</si>
  <si>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</si>
  <si>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</si>
  <si>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</si>
  <si>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</si>
  <si>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</si>
  <si>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</si>
  <si>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</si>
  <si>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</si>
  <si>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</si>
  <si>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</si>
  <si>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</si>
  <si>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</si>
  <si>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</si>
  <si>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</si>
  <si>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</si>
  <si>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</si>
  <si>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</si>
  <si>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</si>
  <si>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</si>
  <si>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</si>
  <si>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</si>
  <si>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</si>
  <si>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</si>
  <si>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</si>
  <si>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</si>
  <si>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</si>
  <si>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</si>
  <si>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</si>
  <si>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</si>
  <si>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</si>
  <si>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</si>
  <si>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</si>
  <si>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</si>
  <si>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</si>
  <si>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</si>
  <si>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</si>
  <si>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</si>
  <si>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</si>
  <si>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</si>
  <si>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</si>
  <si>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</si>
  <si>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</si>
  <si>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</si>
  <si>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</si>
  <si>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</si>
  <si>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</si>
  <si>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</si>
  <si>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</si>
  <si>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</si>
  <si>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</si>
  <si>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</si>
  <si>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</si>
  <si>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</si>
  <si>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</si>
  <si>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</si>
  <si>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</si>
  <si>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</si>
  <si>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</si>
  <si>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</si>
  <si>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</si>
  <si>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</si>
  <si>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</si>
  <si>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</si>
  <si>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</si>
  <si>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</si>
  <si>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</si>
  <si>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</si>
  <si>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</si>
  <si>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</si>
  <si>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</si>
  <si>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</si>
  <si>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</si>
  <si>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</si>
  <si>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</si>
  <si>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</si>
  <si>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</si>
  <si>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</si>
  <si>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</si>
  <si>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</si>
  <si>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</si>
  <si>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</si>
  <si>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</si>
  <si>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</si>
  <si>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</si>
  <si>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</si>
  <si>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</si>
  <si>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</si>
  <si>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</si>
  <si>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</si>
  <si>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</si>
  <si>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</si>
  <si>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</si>
  <si>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</si>
  <si>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</si>
  <si>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</si>
  <si>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</si>
  <si>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</si>
  <si>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</si>
  <si>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</si>
  <si>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</si>
  <si>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</si>
  <si>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</si>
  <si>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</si>
  <si>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</si>
  <si>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</si>
  <si>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</si>
  <si>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</si>
  <si>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</si>
  <si>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</si>
  <si>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</si>
  <si>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</si>
  <si>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</si>
  <si>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</si>
  <si>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</si>
  <si>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</si>
  <si>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</si>
  <si>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</si>
  <si>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</si>
  <si>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</si>
  <si>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</si>
  <si>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</si>
  <si>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</si>
  <si>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</si>
  <si>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</si>
  <si>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</si>
  <si>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</si>
  <si>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</si>
  <si>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</si>
  <si>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</si>
  <si>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</si>
  <si>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</si>
  <si>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</si>
  <si>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</si>
  <si>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</si>
  <si>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</si>
  <si>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</si>
  <si>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</si>
  <si>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</si>
  <si>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</si>
  <si>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</si>
  <si>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</si>
  <si>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</si>
  <si>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</si>
  <si>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</si>
  <si>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</si>
  <si>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</si>
  <si>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</si>
  <si>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</si>
  <si>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</si>
  <si>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</si>
  <si>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</si>
  <si>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</si>
  <si>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</si>
  <si>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</si>
  <si>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</si>
  <si>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</si>
  <si>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</si>
  <si>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</si>
  <si>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</si>
  <si>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</si>
  <si>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</si>
  <si>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</si>
  <si>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</si>
  <si>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</si>
  <si>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</si>
  <si>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</si>
  <si>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</si>
  <si>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</si>
  <si>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</si>
  <si>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</si>
  <si>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</si>
  <si>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</si>
  <si>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</si>
  <si>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</si>
  <si>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</si>
  <si>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</si>
  <si>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</si>
  <si>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</si>
  <si>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</si>
  <si>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</si>
  <si>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</si>
  <si>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</si>
  <si>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</si>
  <si>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</si>
  <si>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</si>
  <si>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</si>
  <si>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</si>
  <si>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</si>
  <si>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</si>
  <si>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</si>
  <si>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</si>
  <si>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</si>
  <si>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</si>
  <si>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</si>
  <si>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</si>
  <si>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</si>
  <si>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</si>
  <si>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</si>
  <si>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</si>
  <si>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</si>
  <si>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</si>
  <si>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</si>
  <si>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</si>
  <si>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</si>
  <si>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</si>
  <si>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</si>
  <si>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</si>
  <si>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</si>
  <si>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</si>
  <si>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</si>
  <si>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</si>
  <si>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</si>
  <si>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</si>
  <si>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</si>
  <si>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</si>
  <si>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</si>
  <si>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</si>
  <si>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</si>
  <si>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</si>
  <si>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</si>
  <si>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</si>
  <si>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</si>
  <si>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</si>
  <si>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</si>
  <si>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</si>
  <si>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</si>
  <si>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</si>
  <si>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</si>
  <si>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</si>
  <si>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</si>
  <si>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</si>
  <si>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</si>
  <si>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</si>
  <si>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</si>
  <si>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</si>
  <si>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</si>
  <si>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</si>
  <si>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</si>
  <si>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</si>
  <si>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</si>
  <si>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</si>
  <si>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</si>
  <si>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</si>
  <si>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</si>
  <si>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</si>
  <si>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</si>
  <si>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</si>
  <si>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</si>
  <si>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</si>
  <si>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</si>
  <si>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</si>
  <si>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</si>
  <si>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</si>
  <si>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</si>
  <si>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</si>
  <si>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</si>
  <si>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</si>
  <si>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</si>
  <si>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</si>
  <si>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</si>
  <si>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</si>
  <si>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</si>
  <si>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</si>
  <si>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</si>
  <si>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</si>
  <si>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</si>
  <si>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</si>
  <si>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</si>
  <si>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</si>
  <si>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</si>
  <si>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</si>
  <si>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</si>
  <si>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</si>
  <si>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</si>
  <si>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</si>
  <si>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</si>
  <si>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</si>
  <si>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</si>
  <si>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</si>
  <si>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</si>
  <si>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</si>
  <si>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</si>
  <si>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</si>
  <si>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</si>
  <si>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</si>
  <si>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</si>
  <si>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</si>
  <si>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</si>
  <si>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</si>
  <si>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</si>
  <si>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</si>
  <si>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</si>
  <si>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</si>
  <si>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</si>
  <si>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</si>
  <si>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</si>
  <si>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</si>
  <si>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</si>
  <si>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</si>
  <si>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</si>
  <si>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</si>
  <si>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</si>
  <si>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</si>
  <si>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</si>
  <si>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</si>
  <si>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</si>
  <si>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</si>
  <si>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</si>
  <si>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</si>
  <si>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</si>
  <si>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</si>
  <si>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</si>
  <si>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</si>
  <si>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</si>
  <si>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</si>
  <si>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</si>
  <si>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</si>
  <si>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</si>
  <si>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</si>
  <si>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</si>
  <si>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</si>
  <si>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</si>
  <si>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</si>
  <si>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</si>
  <si>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</si>
  <si>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</si>
  <si>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</si>
  <si>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</si>
  <si>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</si>
  <si>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</si>
  <si>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</si>
  <si>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</si>
  <si>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</si>
  <si>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</si>
  <si>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</si>
  <si>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</si>
  <si>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</si>
  <si>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</si>
  <si>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</si>
  <si>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</si>
  <si>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</si>
  <si>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</si>
  <si>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</si>
  <si>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</si>
  <si>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</si>
  <si>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</si>
  <si>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</si>
  <si>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</si>
  <si>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</si>
  <si>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</si>
  <si>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</si>
  <si>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</si>
  <si>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</si>
  <si>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</si>
  <si>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</si>
  <si>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</si>
  <si>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</si>
  <si>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</si>
  <si>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</si>
  <si>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</si>
  <si>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</si>
  <si>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</si>
  <si>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</si>
  <si>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</si>
  <si>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</si>
  <si>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</si>
  <si>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</si>
  <si>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</si>
  <si>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</si>
  <si>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</si>
  <si>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</si>
  <si>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</si>
  <si>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</si>
  <si>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</si>
  <si>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</si>
  <si>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</si>
  <si>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</si>
  <si>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</si>
  <si>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</si>
  <si>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</si>
  <si>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</si>
  <si>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</si>
  <si>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</si>
  <si>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</si>
  <si>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</si>
  <si>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</si>
  <si>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</si>
  <si>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</si>
  <si>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</si>
  <si>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</si>
  <si>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</si>
  <si>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</si>
  <si>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</si>
  <si>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</si>
  <si>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</si>
  <si>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</si>
  <si>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</si>
  <si>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</si>
  <si>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</si>
  <si>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</si>
  <si>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</si>
  <si>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</si>
  <si>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</si>
  <si>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</si>
  <si>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</si>
  <si>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</si>
  <si>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</si>
  <si>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</si>
  <si>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</si>
  <si>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</si>
  <si>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</si>
  <si>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</si>
  <si>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</si>
  <si>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</si>
  <si>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</si>
  <si>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</si>
  <si>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</si>
  <si>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</si>
  <si>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</si>
  <si>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</si>
  <si>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</si>
  <si>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</si>
  <si>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</si>
  <si>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</si>
  <si>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</si>
  <si>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</si>
  <si>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</si>
  <si>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</si>
  <si>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</si>
  <si>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</si>
  <si>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</si>
  <si>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</si>
  <si>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</si>
  <si>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</si>
  <si>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</si>
  <si>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</si>
  <si>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</si>
  <si>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</si>
  <si>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</si>
  <si>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</si>
  <si>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</si>
  <si>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</si>
  <si>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</si>
  <si>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</si>
  <si>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</si>
  <si>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</si>
  <si>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</si>
  <si>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</si>
  <si>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</si>
  <si>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</si>
  <si>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</si>
  <si>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</si>
  <si>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</si>
  <si>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</si>
  <si>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</si>
  <si>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</si>
  <si>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</si>
  <si>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</si>
  <si>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</si>
  <si>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</si>
  <si>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</si>
  <si>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</si>
  <si>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</si>
  <si>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</si>
  <si>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</si>
  <si>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</si>
  <si>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</si>
  <si>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</si>
  <si>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</si>
  <si>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</si>
  <si>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</si>
  <si>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</si>
  <si>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</si>
  <si>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</si>
  <si>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</si>
  <si>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</si>
  <si>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</si>
  <si>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</si>
  <si>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</si>
  <si>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</si>
  <si>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</si>
  <si>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</si>
  <si>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</si>
  <si>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</si>
  <si>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</si>
  <si>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</si>
  <si>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</si>
  <si>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</si>
  <si>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</si>
  <si>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</si>
  <si>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</si>
  <si>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</si>
  <si>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</si>
  <si>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</si>
  <si>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</si>
  <si>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</si>
  <si>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</si>
  <si>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</si>
  <si>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</si>
  <si>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</si>
  <si>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</si>
  <si>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</si>
  <si>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</si>
  <si>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</si>
  <si>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</si>
  <si>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</si>
  <si>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</si>
  <si>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</si>
  <si>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</si>
  <si>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</si>
  <si>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</si>
  <si>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</si>
  <si>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</si>
  <si>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</si>
  <si>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</si>
  <si>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</si>
  <si>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</si>
  <si>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</si>
  <si>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</si>
  <si>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</si>
  <si>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</si>
  <si>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</si>
  <si>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</si>
  <si>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</si>
  <si>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</si>
  <si>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</si>
  <si>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</si>
  <si>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</si>
  <si>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</si>
  <si>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</si>
  <si>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</si>
  <si>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</si>
  <si>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</si>
  <si>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</si>
  <si>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</si>
  <si>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</si>
  <si>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</si>
  <si>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</si>
  <si>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</si>
  <si>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</si>
  <si>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</si>
  <si>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</si>
  <si>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</si>
  <si>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</si>
  <si>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</si>
  <si>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</si>
  <si>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</si>
  <si>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</si>
  <si>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</si>
  <si>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</si>
  <si>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</si>
  <si>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</si>
  <si>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</si>
  <si>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</si>
  <si>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</si>
  <si>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</si>
  <si>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</si>
  <si>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</si>
  <si>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</si>
  <si>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</si>
  <si>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</si>
  <si>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</si>
  <si>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</si>
  <si>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</si>
  <si>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</si>
  <si>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</si>
  <si>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</si>
  <si>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</si>
  <si>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</si>
  <si>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</si>
  <si>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</si>
  <si>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</si>
  <si>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</si>
  <si>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</si>
  <si>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</si>
  <si>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</si>
  <si>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</si>
  <si>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</si>
  <si>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</si>
  <si>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</si>
  <si>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</si>
  <si>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</si>
  <si>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</si>
  <si>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</si>
  <si>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</si>
  <si>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</si>
  <si>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</si>
  <si>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</si>
  <si>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</si>
  <si>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</si>
  <si>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</si>
  <si>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</si>
  <si>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</si>
  <si>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</si>
  <si>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</si>
  <si>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</si>
  <si>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</si>
  <si>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</si>
  <si>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</si>
  <si>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</si>
  <si>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</si>
  <si>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</si>
  <si>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</si>
  <si>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</si>
  <si>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</si>
  <si>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</si>
  <si>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</si>
  <si>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</si>
  <si>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</si>
  <si>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</si>
  <si>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</si>
  <si>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</si>
  <si>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</si>
  <si>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</si>
  <si>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</si>
  <si>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</si>
  <si>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</si>
  <si>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</si>
  <si>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</si>
  <si>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</si>
  <si>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</si>
  <si>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</si>
  <si>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</si>
  <si>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</si>
  <si>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</si>
  <si>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</si>
  <si>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</si>
  <si>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</si>
  <si>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</si>
  <si>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</si>
  <si>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</si>
  <si>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</si>
  <si>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</si>
  <si>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</si>
  <si>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</si>
  <si>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</si>
  <si>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</si>
  <si>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</si>
  <si>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</si>
  <si>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</si>
  <si>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</si>
  <si>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</si>
  <si>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</si>
  <si>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</si>
  <si>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</si>
  <si>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</si>
  <si>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</si>
  <si>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</si>
  <si>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</si>
  <si>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</si>
  <si>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</si>
  <si>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</si>
  <si>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</si>
  <si>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</si>
  <si>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</si>
  <si>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</si>
  <si>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</si>
  <si>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</si>
  <si>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</si>
  <si>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</si>
  <si>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</si>
  <si>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</si>
  <si>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</si>
  <si>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</si>
  <si>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</si>
  <si>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</si>
  <si>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</si>
  <si>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</si>
  <si>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</si>
  <si>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</si>
  <si>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</si>
  <si>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</si>
  <si>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</si>
  <si>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</si>
  <si>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</si>
  <si>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</si>
  <si>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</si>
  <si>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</si>
  <si>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</si>
  <si>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</si>
  <si>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</si>
  <si>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</si>
  <si>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</si>
  <si>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</si>
  <si>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</si>
  <si>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</si>
  <si>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</si>
  <si>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</si>
  <si>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</si>
  <si>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</si>
  <si>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</si>
  <si>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</si>
  <si>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</si>
  <si>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</si>
  <si>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</si>
  <si>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</si>
  <si>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</si>
  <si>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</si>
  <si>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</si>
  <si>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</si>
  <si>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</si>
  <si>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</si>
  <si>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</si>
  <si>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</si>
  <si>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</si>
  <si>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</si>
  <si>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</si>
  <si>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</si>
  <si>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</si>
  <si>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</si>
  <si>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</si>
  <si>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</si>
  <si>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</si>
  <si>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</si>
  <si>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</si>
  <si>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</si>
  <si>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</si>
  <si>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</si>
  <si>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</si>
  <si>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</si>
  <si>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</si>
  <si>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</si>
  <si>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</si>
  <si>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</si>
  <si>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</si>
  <si>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</si>
  <si>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</si>
  <si>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</si>
  <si>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</si>
  <si>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</si>
  <si>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</si>
  <si>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</si>
  <si>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</si>
  <si>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</si>
  <si>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</si>
  <si>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</si>
  <si>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</si>
  <si>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</si>
  <si>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</si>
  <si>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</si>
  <si>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</si>
  <si>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</si>
  <si>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</si>
  <si>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</si>
  <si>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</si>
  <si>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</si>
  <si>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</si>
  <si>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</si>
  <si>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</si>
  <si>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</si>
  <si>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</si>
  <si>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</si>
  <si>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</si>
  <si>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</si>
  <si>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</si>
  <si>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</si>
  <si>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</si>
  <si>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</si>
  <si>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</si>
  <si>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</si>
  <si>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</si>
  <si>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</si>
  <si>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</si>
  <si>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</si>
  <si>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</si>
  <si>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</si>
  <si>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</si>
  <si>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</si>
  <si>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</si>
  <si>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</si>
  <si>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</si>
  <si>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</si>
  <si>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</si>
  <si>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</si>
  <si>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</si>
  <si>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</si>
  <si>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</si>
  <si>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</si>
  <si>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</si>
  <si>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</si>
  <si>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</si>
  <si>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</si>
  <si>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</si>
  <si>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</si>
  <si>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</si>
  <si>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</si>
  <si>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</si>
  <si>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</si>
  <si>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</si>
  <si>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</si>
  <si>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</si>
  <si>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</si>
  <si>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</si>
  <si>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</si>
  <si>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</si>
  <si>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</si>
  <si>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</si>
  <si>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</si>
  <si>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</si>
  <si>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</si>
  <si>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</si>
  <si>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</si>
  <si>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</si>
  <si>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</si>
  <si>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</si>
  <si>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</si>
  <si>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</si>
  <si>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</si>
  <si>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</si>
  <si>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</si>
  <si>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</si>
  <si>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</si>
  <si>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</si>
  <si>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</si>
  <si>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</si>
  <si>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</si>
  <si>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</si>
  <si>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</si>
  <si>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</si>
  <si>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</si>
  <si>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</si>
  <si>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</si>
  <si>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</si>
  <si>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</si>
  <si>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</si>
  <si>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</si>
  <si>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</si>
  <si>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</si>
  <si>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</si>
  <si>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</si>
  <si>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</si>
  <si>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</si>
  <si>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</si>
  <si>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</si>
  <si>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</si>
  <si>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</si>
  <si>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</si>
  <si>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</si>
  <si>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</si>
  <si>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</si>
  <si>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</si>
  <si>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</si>
  <si>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</si>
  <si>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</si>
  <si>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</si>
  <si>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</si>
  <si>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</si>
  <si>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</si>
  <si>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</si>
  <si>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</si>
  <si>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</si>
  <si>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</si>
  <si>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</si>
  <si>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</si>
  <si>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</si>
  <si>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</si>
  <si>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</si>
  <si>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</si>
  <si>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</si>
  <si>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</si>
  <si>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</si>
  <si>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</si>
  <si>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</si>
  <si>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</si>
  <si>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</si>
  <si>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</si>
  <si>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</si>
  <si>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</si>
  <si>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</si>
  <si>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</si>
  <si>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</si>
  <si>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</si>
  <si>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</si>
  <si>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</si>
  <si>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</si>
  <si>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</si>
  <si>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</si>
  <si>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</si>
  <si>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</si>
  <si>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</si>
  <si>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</si>
  <si>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</si>
  <si>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</si>
  <si>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</si>
  <si>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</si>
  <si>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</si>
  <si>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</si>
  <si>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</si>
  <si>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</si>
  <si>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</si>
  <si>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</si>
  <si>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</si>
  <si>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</si>
  <si>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</si>
  <si>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</si>
  <si>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</si>
  <si>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</si>
  <si>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</si>
  <si>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</si>
  <si>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</si>
  <si>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</si>
  <si>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</si>
  <si>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</si>
  <si>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</si>
  <si>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</si>
  <si>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</si>
  <si>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</si>
  <si>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</si>
  <si>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</si>
  <si>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</si>
  <si>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</si>
  <si>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</si>
  <si>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</si>
  <si>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</si>
  <si>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</si>
  <si>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</si>
  <si>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</si>
  <si>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</si>
  <si>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</si>
  <si>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</si>
  <si>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</si>
  <si>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</si>
  <si>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</si>
  <si>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</si>
  <si>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</si>
  <si>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</si>
  <si>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</si>
  <si>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</si>
  <si>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</si>
  <si>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</si>
  <si>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</si>
  <si>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</si>
  <si>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</si>
  <si>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</si>
  <si>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</si>
  <si>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</si>
  <si>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</si>
  <si>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</si>
  <si>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</si>
  <si>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</si>
  <si>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</si>
  <si>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</si>
  <si>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</si>
  <si>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</si>
  <si>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</si>
  <si>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</si>
  <si>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</si>
  <si>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</si>
  <si>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</si>
  <si>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</si>
  <si>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</si>
  <si>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</si>
  <si>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</si>
  <si>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</si>
  <si>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</si>
  <si>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</si>
  <si>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</si>
  <si>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</si>
  <si>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</si>
  <si>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</si>
  <si>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</si>
  <si>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</si>
  <si>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</si>
  <si>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</si>
  <si>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</si>
  <si>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</si>
  <si>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</si>
  <si>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</si>
  <si>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</si>
  <si>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</si>
  <si>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</si>
  <si>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</si>
  <si>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</si>
  <si>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</si>
  <si>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</si>
  <si>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</si>
  <si>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</si>
  <si>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</si>
  <si>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</si>
  <si>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</si>
  <si>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</si>
  <si>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</si>
  <si>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</si>
  <si>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</si>
  <si>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</si>
  <si>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</si>
  <si>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</si>
  <si>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</si>
  <si>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</si>
  <si>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</si>
  <si>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</si>
  <si>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</si>
  <si>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</si>
  <si>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</si>
  <si>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</si>
  <si>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</si>
  <si>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</si>
  <si>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</si>
  <si>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</si>
  <si>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</si>
  <si>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</si>
  <si>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</si>
  <si>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</si>
  <si>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</si>
  <si>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</si>
  <si>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</si>
  <si>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</si>
  <si>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</si>
  <si>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</si>
  <si>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</si>
  <si>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</si>
  <si>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</si>
  <si>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</si>
  <si>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</si>
  <si>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</si>
  <si>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</si>
  <si>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</si>
  <si>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</si>
  <si>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</si>
  <si>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</si>
  <si>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</si>
  <si>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</si>
  <si>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</si>
  <si>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</si>
  <si>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</si>
  <si>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</si>
  <si>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</si>
  <si>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</si>
  <si>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</si>
  <si>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</si>
  <si>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</si>
  <si>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</si>
  <si>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</si>
  <si>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</si>
  <si>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</si>
  <si>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</si>
  <si>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</si>
  <si>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</si>
  <si>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</si>
  <si>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</si>
  <si>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</si>
  <si>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</si>
  <si>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</si>
  <si>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</si>
  <si>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</si>
  <si>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</si>
  <si>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</si>
  <si>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</si>
  <si>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</si>
  <si>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</si>
  <si>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</si>
  <si>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</si>
  <si>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</si>
  <si>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</si>
  <si>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</si>
  <si>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</si>
  <si>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</si>
  <si>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</si>
  <si>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</si>
  <si>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</si>
  <si>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</si>
  <si>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</si>
  <si>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</si>
  <si>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</si>
  <si>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</si>
  <si>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</si>
  <si>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</si>
  <si>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</si>
  <si>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</si>
  <si>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</si>
  <si>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</si>
  <si>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</si>
  <si>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</si>
  <si>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</si>
  <si>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</si>
  <si>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</si>
  <si>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</si>
  <si>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</si>
  <si>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</si>
  <si>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</si>
  <si>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</si>
  <si>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</si>
  <si>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</si>
  <si>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</si>
  <si>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</si>
  <si>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</si>
  <si>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</si>
  <si>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</si>
  <si>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</si>
  <si>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</si>
  <si>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</si>
  <si>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</si>
  <si>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</si>
  <si>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</si>
  <si>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</si>
  <si>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</si>
  <si>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</si>
  <si>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</si>
  <si>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</si>
  <si>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</si>
  <si>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</si>
  <si>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</si>
  <si>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</si>
  <si>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</si>
  <si>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</si>
  <si>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</si>
  <si>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</si>
  <si>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</si>
  <si>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</si>
  <si>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</si>
  <si>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</si>
  <si>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</si>
  <si>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</si>
  <si>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</si>
  <si>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</si>
  <si>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</si>
  <si>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</si>
  <si>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</si>
  <si>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</si>
  <si>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</si>
  <si>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</si>
  <si>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</si>
  <si>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</si>
  <si>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</si>
  <si>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</si>
  <si>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</si>
  <si>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</si>
  <si>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</si>
  <si>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</si>
  <si>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</si>
  <si>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</si>
  <si>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</si>
  <si>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</si>
  <si>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</si>
  <si>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</si>
  <si>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</si>
  <si>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</si>
  <si>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</si>
  <si>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</si>
  <si>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</si>
  <si>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</si>
  <si>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</si>
  <si>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</si>
  <si>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</si>
  <si>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</si>
  <si>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</si>
  <si>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</si>
  <si>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</si>
  <si>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</si>
  <si>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</si>
  <si>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</si>
  <si>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</si>
  <si>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</si>
  <si>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</si>
  <si>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</si>
  <si>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</si>
  <si>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</si>
  <si>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</si>
  <si>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</si>
  <si>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</si>
  <si>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</si>
  <si>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</si>
  <si>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</si>
  <si>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</si>
  <si>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</si>
  <si>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</si>
  <si>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</si>
  <si>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</si>
  <si>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</si>
  <si>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</si>
  <si>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</si>
  <si>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</si>
  <si>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</si>
  <si>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</si>
  <si>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</si>
  <si>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</si>
  <si>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</si>
  <si>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</si>
  <si>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</si>
  <si>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</si>
  <si>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</si>
  <si>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</si>
  <si>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</si>
  <si>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</si>
  <si>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</si>
  <si>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</si>
  <si>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</si>
  <si>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</si>
  <si>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</si>
  <si>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</si>
  <si>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</si>
  <si>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</si>
  <si>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</si>
  <si>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</si>
  <si>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</si>
  <si>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</si>
  <si>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</si>
  <si>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</si>
  <si>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</si>
  <si>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</si>
  <si>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</si>
  <si>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</si>
  <si>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</si>
  <si>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</si>
  <si>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</si>
  <si>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</si>
  <si>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</si>
  <si>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</si>
  <si>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</si>
  <si>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</si>
  <si>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</si>
  <si>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</si>
  <si>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</si>
  <si>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</si>
  <si>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</si>
  <si>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</si>
  <si>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</si>
  <si>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</si>
  <si>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</si>
  <si>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</si>
  <si>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</si>
  <si>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</si>
  <si>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</si>
  <si>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</si>
  <si>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</si>
  <si>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</si>
  <si>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</si>
  <si>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</si>
  <si>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</si>
  <si>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</si>
  <si>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</si>
  <si>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</si>
  <si>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</si>
  <si>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</si>
  <si>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</si>
  <si>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</si>
  <si>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</si>
  <si>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</si>
  <si>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</si>
  <si>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</si>
  <si>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</si>
  <si>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</si>
  <si>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</si>
  <si>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</si>
  <si>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</si>
  <si>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</si>
  <si>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</si>
  <si>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</si>
  <si>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</si>
  <si>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</si>
  <si>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</si>
  <si>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</si>
  <si>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</si>
  <si>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</si>
  <si>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</si>
  <si>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</si>
  <si>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</si>
  <si>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</si>
  <si>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</si>
  <si>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</si>
  <si>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</si>
  <si>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</si>
  <si>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</si>
  <si>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</si>
  <si>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</si>
  <si>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</si>
  <si>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</si>
  <si>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</si>
  <si>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</si>
  <si>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</si>
  <si>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</si>
  <si>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</si>
  <si>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</si>
  <si>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</si>
  <si>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</si>
  <si>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</si>
  <si>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</si>
  <si>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</si>
  <si>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</si>
  <si>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</si>
  <si>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</si>
  <si>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</si>
  <si>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</si>
  <si>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</si>
  <si>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</si>
  <si>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</si>
  <si>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</si>
  <si>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</si>
  <si>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</si>
  <si>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</si>
  <si>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</si>
  <si>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</si>
  <si>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</si>
  <si>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</si>
  <si>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</si>
  <si>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</si>
  <si>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</si>
  <si>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</si>
  <si>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</si>
  <si>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</si>
  <si>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</si>
  <si>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</si>
  <si>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</si>
  <si>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</si>
  <si>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</si>
  <si>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</si>
  <si>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</si>
  <si>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</si>
  <si>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</si>
  <si>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</si>
  <si>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</si>
  <si>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</si>
  <si>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</si>
  <si>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</si>
  <si>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</si>
  <si>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</si>
  <si>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</si>
  <si>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</si>
  <si>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</si>
  <si>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</si>
  <si>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</si>
  <si>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</si>
  <si>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</si>
  <si>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</si>
  <si>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</si>
  <si>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</si>
  <si>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</si>
  <si>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</si>
  <si>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</si>
  <si>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</si>
  <si>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</si>
  <si>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</si>
  <si>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</si>
  <si>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</si>
  <si>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</si>
  <si>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</si>
  <si>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</si>
  <si>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</si>
  <si>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</si>
  <si>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</si>
  <si>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</si>
  <si>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</si>
  <si>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</si>
  <si>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</si>
  <si>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</si>
  <si>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</si>
  <si>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</si>
  <si>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</si>
  <si>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</si>
  <si>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</si>
  <si>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</si>
  <si>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</si>
  <si>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</si>
  <si>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</si>
  <si>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</si>
  <si>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</si>
  <si>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</si>
  <si>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</si>
  <si>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</si>
  <si>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</si>
  <si>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</si>
  <si>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</si>
  <si>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</si>
  <si>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</si>
  <si>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</si>
  <si>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</si>
  <si>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</si>
  <si>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</si>
  <si>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</si>
  <si>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</si>
  <si>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</si>
  <si>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</si>
  <si>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</si>
  <si>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</si>
  <si>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</si>
  <si>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</si>
  <si>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</si>
  <si>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</si>
  <si>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</si>
  <si>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</si>
  <si>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</si>
  <si>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</si>
  <si>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</si>
  <si>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</si>
  <si>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</si>
  <si>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</si>
  <si>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</si>
  <si>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</si>
  <si>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</si>
  <si>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</si>
  <si>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</si>
  <si>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</si>
  <si>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</si>
  <si>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</si>
  <si>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</si>
  <si>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</si>
  <si>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</si>
  <si>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</si>
  <si>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</si>
  <si>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</si>
  <si>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</si>
  <si>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</si>
  <si>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</si>
  <si>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</si>
  <si>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</si>
  <si>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</si>
  <si>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</si>
  <si>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</si>
  <si>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</si>
  <si>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</si>
  <si>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</si>
  <si>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</si>
  <si>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</si>
  <si>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</si>
  <si>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</si>
  <si>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</si>
  <si>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</si>
  <si>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</si>
  <si>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</si>
  <si>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</si>
  <si>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</si>
  <si>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</si>
  <si>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</si>
  <si>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</si>
  <si>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</si>
  <si>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</si>
  <si>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</si>
  <si>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</si>
  <si>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</si>
  <si>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</si>
  <si>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</si>
  <si>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</si>
  <si>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</si>
  <si>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</si>
  <si>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</si>
  <si>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</si>
  <si>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</si>
  <si>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</si>
  <si>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</si>
  <si>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</si>
  <si>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</si>
  <si>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</si>
  <si>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</si>
  <si>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</si>
  <si>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</si>
  <si>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</si>
  <si>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</si>
  <si>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</si>
  <si>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</si>
  <si>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</si>
  <si>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</si>
  <si>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</si>
  <si>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</si>
  <si>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</si>
  <si>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</si>
  <si>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</si>
  <si>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</si>
  <si>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</si>
  <si>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</si>
  <si>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</si>
  <si>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</si>
  <si>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</si>
  <si>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</si>
  <si>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</si>
  <si>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</si>
  <si>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</si>
  <si>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</si>
  <si>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</si>
  <si>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</si>
  <si>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</si>
  <si>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</si>
  <si>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</si>
  <si>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</si>
  <si>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</si>
  <si>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</si>
  <si>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</si>
  <si>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</si>
  <si>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</si>
  <si>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</si>
  <si>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</si>
  <si>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</si>
  <si>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</si>
  <si>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</si>
  <si>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</si>
  <si>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</si>
  <si>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</si>
  <si>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</si>
  <si>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</si>
  <si>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</si>
  <si>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</si>
  <si>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</si>
  <si>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</si>
  <si>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</si>
  <si>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</si>
  <si>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</si>
  <si>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</si>
  <si>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</si>
  <si>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</si>
  <si>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</si>
  <si>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</si>
  <si>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</si>
  <si>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</si>
  <si>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</si>
  <si>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</si>
  <si>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</si>
  <si>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</si>
  <si>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</si>
  <si>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</si>
  <si>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</si>
  <si>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</si>
  <si>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</si>
  <si>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</si>
  <si>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</si>
  <si>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</si>
  <si>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</si>
  <si>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</si>
  <si>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</si>
  <si>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</si>
  <si>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</si>
  <si>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</si>
  <si>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</si>
  <si>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</si>
  <si>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</si>
  <si>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</si>
  <si>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</si>
  <si>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</si>
  <si>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</si>
  <si>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</si>
  <si>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</si>
  <si>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</si>
  <si>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</si>
  <si>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</si>
  <si>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</si>
  <si>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</si>
  <si>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</si>
  <si>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</si>
  <si>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</si>
  <si>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</si>
  <si>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</si>
  <si>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</si>
  <si>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</si>
  <si>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</si>
  <si>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</si>
  <si>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</si>
  <si>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</si>
  <si>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</si>
  <si>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</si>
  <si>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</si>
  <si>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</si>
  <si>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</si>
  <si>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</si>
  <si>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</si>
  <si>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</si>
  <si>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</si>
  <si>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</si>
  <si>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</si>
  <si>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</si>
  <si>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</si>
  <si>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</si>
  <si>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</si>
  <si>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</si>
  <si>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</si>
  <si>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</si>
  <si>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</si>
  <si>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</si>
  <si>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</si>
  <si>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</si>
  <si>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</si>
  <si>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</si>
  <si>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</si>
  <si>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</si>
  <si>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</si>
  <si>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</si>
  <si>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</si>
  <si>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</si>
  <si>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</si>
  <si>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</si>
  <si>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</si>
  <si>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</si>
  <si>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</si>
  <si>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</si>
  <si>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</si>
  <si>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</si>
  <si>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</si>
  <si>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</si>
  <si>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</si>
  <si>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</si>
  <si>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</si>
  <si>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</si>
  <si>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</si>
  <si>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</si>
  <si>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</si>
  <si>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</si>
  <si>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</si>
  <si>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</si>
  <si>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</si>
  <si>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</si>
  <si>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</si>
  <si>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</si>
  <si>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</si>
  <si>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</si>
  <si>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</si>
  <si>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</si>
  <si>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</si>
  <si>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</si>
  <si>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</si>
  <si>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</si>
  <si>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</si>
  <si>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</si>
  <si>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</si>
  <si>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</si>
  <si>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</si>
  <si>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</si>
  <si>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</si>
  <si>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</si>
  <si>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</si>
  <si>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</si>
  <si>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</si>
  <si>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</si>
  <si>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</si>
  <si>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</si>
  <si>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</si>
  <si>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</si>
  <si>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</si>
  <si>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</si>
  <si>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</si>
  <si>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</si>
  <si>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</si>
  <si>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</si>
  <si>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</si>
  <si>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</si>
  <si>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</si>
  <si>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</si>
  <si>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</si>
  <si>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</si>
  <si>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</si>
  <si>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</si>
  <si>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</si>
  <si>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</si>
  <si>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</si>
  <si>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</si>
  <si>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</si>
  <si>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</si>
  <si>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</si>
  <si>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</si>
  <si>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</si>
  <si>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</si>
  <si>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</si>
  <si>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</si>
  <si>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</si>
  <si>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</si>
  <si>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</si>
  <si>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</si>
  <si>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</si>
  <si>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</si>
  <si>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</si>
  <si>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</si>
  <si>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</si>
  <si>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</si>
  <si>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</si>
  <si>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</si>
  <si>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</si>
  <si>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</si>
  <si>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</si>
  <si>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</si>
  <si>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</si>
  <si>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</si>
  <si>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</si>
  <si>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</si>
  <si>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</si>
  <si>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</si>
  <si>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</si>
  <si>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</si>
  <si>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</si>
  <si>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</si>
  <si>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</si>
  <si>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</si>
  <si>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</si>
  <si>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</si>
  <si>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</si>
  <si>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</si>
  <si>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</si>
  <si>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</si>
  <si>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</si>
  <si>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</si>
  <si>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</si>
  <si>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</si>
  <si>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</si>
  <si>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</si>
  <si>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</si>
  <si>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</si>
  <si>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</si>
  <si>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</si>
  <si>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</si>
  <si>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</si>
  <si>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</si>
  <si>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</si>
  <si>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</si>
  <si>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</si>
  <si>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</si>
  <si>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</si>
  <si>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</si>
  <si>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</si>
  <si>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</si>
  <si>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</si>
  <si>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</si>
  <si>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</si>
  <si>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</si>
  <si>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</si>
  <si>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</si>
  <si>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</si>
  <si>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</si>
  <si>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</si>
  <si>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</si>
  <si>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</si>
  <si>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</si>
  <si>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</si>
  <si>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</si>
  <si>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</si>
  <si>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</si>
  <si>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</si>
  <si>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</si>
  <si>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</si>
  <si>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</si>
  <si>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</si>
  <si>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</si>
  <si>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</si>
  <si>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</si>
  <si>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</si>
  <si>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</si>
  <si>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</si>
  <si>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</si>
  <si>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</si>
  <si>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</si>
  <si>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</si>
  <si>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</si>
  <si>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</si>
  <si>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</si>
  <si>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</si>
  <si>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</si>
  <si>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</si>
  <si>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</si>
  <si>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</si>
  <si>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</si>
  <si>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</si>
  <si>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</si>
  <si>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</si>
  <si>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</si>
  <si>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</si>
  <si>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</si>
  <si>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</si>
  <si>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</si>
  <si>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</si>
  <si>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</si>
  <si>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</si>
  <si>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</si>
  <si>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</si>
  <si>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</si>
  <si>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</si>
  <si>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</si>
  <si>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</si>
  <si>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</si>
  <si>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</si>
  <si>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</si>
  <si>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</si>
  <si>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</si>
  <si>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</si>
  <si>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</si>
  <si>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</si>
  <si>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</si>
  <si>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</si>
  <si>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</si>
  <si>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</si>
  <si>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</si>
  <si>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</si>
  <si>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</si>
  <si>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</si>
  <si>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</si>
  <si>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</si>
  <si>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</si>
  <si>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</si>
  <si>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</si>
  <si>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</si>
  <si>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</si>
  <si>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</si>
  <si>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</si>
  <si>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</si>
  <si>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</si>
  <si>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</si>
  <si>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</si>
  <si>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</si>
  <si>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</si>
  <si>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</si>
  <si>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</si>
  <si>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</si>
  <si>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</si>
  <si>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</si>
  <si>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</si>
  <si>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</si>
  <si>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</si>
  <si>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</si>
  <si>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</si>
  <si>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</si>
  <si>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</si>
  <si>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</si>
  <si>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</si>
  <si>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</si>
  <si>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</si>
  <si>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</si>
  <si>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</si>
  <si>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</si>
  <si>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</si>
  <si>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</si>
  <si>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</si>
  <si>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</si>
  <si>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</si>
  <si>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</si>
  <si>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</si>
  <si>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</si>
  <si>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</si>
  <si>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</si>
  <si>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</si>
  <si>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</si>
  <si>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</si>
  <si>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</si>
  <si>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</si>
  <si>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</si>
  <si>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</si>
  <si>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</si>
  <si>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</si>
  <si>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</si>
  <si>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</si>
  <si>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</si>
  <si>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</si>
  <si>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</si>
  <si>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</si>
  <si>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</si>
  <si>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</si>
  <si>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</si>
  <si>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</si>
  <si>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</si>
  <si>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</si>
  <si>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</si>
  <si>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</si>
  <si>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</si>
  <si>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</si>
  <si>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</si>
  <si>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</si>
  <si>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</si>
  <si>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</si>
  <si>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</si>
  <si>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</si>
  <si>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</si>
  <si>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</si>
  <si>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</si>
  <si>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</si>
  <si>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</si>
  <si>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</si>
  <si>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</si>
  <si>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</si>
  <si>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</si>
  <si>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</si>
  <si>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</si>
  <si>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</si>
  <si>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</si>
  <si>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</si>
  <si>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</si>
  <si>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</si>
  <si>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</si>
  <si>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</si>
  <si>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</si>
  <si>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</si>
  <si>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</si>
  <si>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</si>
  <si>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</si>
  <si>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</si>
  <si>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</si>
  <si>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</si>
  <si>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</si>
  <si>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</si>
  <si>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</si>
  <si>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</si>
  <si>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</si>
  <si>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</si>
  <si>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</si>
  <si>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</si>
  <si>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</si>
  <si>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</si>
  <si>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</si>
  <si>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</si>
  <si>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</si>
  <si>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</si>
  <si>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</si>
  <si>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</si>
  <si>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</si>
  <si>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</si>
  <si>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</si>
  <si>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</si>
  <si>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</si>
  <si>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</si>
  <si>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</si>
  <si>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</si>
  <si>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</si>
  <si>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</si>
  <si>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</si>
  <si>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</si>
  <si>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</si>
  <si>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</si>
  <si>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</si>
  <si>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</si>
  <si>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</si>
  <si>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</si>
  <si>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</si>
  <si>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</si>
  <si>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</si>
  <si>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</si>
  <si>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</si>
  <si>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</si>
  <si>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</si>
  <si>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</si>
  <si>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</si>
  <si>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</si>
  <si>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</si>
  <si>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</si>
  <si>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</si>
  <si>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</si>
  <si>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</si>
  <si>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</si>
  <si>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</si>
  <si>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</si>
  <si>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</si>
  <si>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</si>
  <si>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</si>
  <si>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</si>
  <si>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</si>
  <si>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</si>
  <si>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</si>
  <si>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</si>
  <si>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</si>
  <si>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</si>
  <si>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</si>
  <si>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</si>
  <si>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</si>
  <si>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</si>
  <si>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</si>
  <si>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</si>
  <si>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</si>
  <si>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</si>
  <si>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</si>
  <si>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</si>
  <si>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</si>
  <si>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</si>
  <si>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</si>
  <si>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</si>
  <si>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</si>
  <si>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</si>
  <si>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</si>
  <si>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</si>
  <si>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</si>
  <si>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</si>
  <si>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</si>
  <si>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</si>
  <si>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</si>
  <si>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</si>
  <si>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</si>
  <si>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</si>
  <si>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</si>
  <si>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</si>
  <si>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</si>
  <si>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</si>
  <si>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</si>
  <si>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</si>
  <si>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</si>
  <si>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</si>
  <si>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</si>
  <si>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</si>
  <si>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</si>
  <si>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</si>
  <si>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</si>
  <si>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</si>
  <si>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</si>
  <si>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</si>
  <si>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</si>
  <si>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</si>
  <si>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</si>
  <si>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</si>
  <si>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</si>
  <si>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</si>
  <si>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</si>
  <si>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</si>
  <si>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</si>
  <si>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</si>
  <si>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</si>
  <si>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</si>
  <si>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</si>
  <si>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</si>
  <si>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</si>
  <si>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</si>
  <si>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</si>
  <si>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</si>
  <si>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</si>
  <si>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</si>
  <si>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</si>
  <si>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</si>
  <si>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</si>
  <si>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</si>
  <si>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</si>
  <si>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</si>
  <si>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</si>
  <si>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</si>
  <si>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</si>
  <si>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</si>
  <si>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</si>
  <si>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</si>
  <si>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</si>
  <si>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</si>
  <si>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</si>
  <si>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</si>
  <si>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</si>
  <si>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</si>
  <si>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</si>
  <si>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</si>
  <si>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</si>
  <si>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</si>
  <si>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</si>
  <si>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</si>
  <si>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</si>
  <si>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</si>
  <si>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</si>
  <si>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</si>
  <si>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</si>
  <si>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</si>
  <si>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</si>
  <si>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</si>
  <si>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</si>
  <si>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</si>
  <si>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</si>
  <si>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</si>
  <si>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</si>
  <si>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</si>
  <si>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</si>
  <si>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</si>
  <si>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</si>
  <si>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</si>
  <si>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</si>
  <si>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</si>
  <si>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</si>
  <si>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</si>
  <si>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</si>
  <si>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</si>
  <si>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</si>
  <si>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</si>
  <si>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</si>
  <si>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</si>
  <si>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</si>
  <si>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</si>
  <si>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</si>
  <si>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</si>
  <si>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</si>
  <si>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</si>
  <si>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</si>
  <si>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</si>
  <si>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</si>
  <si>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</si>
  <si>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</si>
  <si>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</si>
  <si>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</si>
  <si>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</si>
  <si>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</si>
  <si>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</si>
  <si>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</si>
  <si>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</si>
  <si>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</si>
  <si>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</si>
  <si>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</si>
  <si>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</si>
  <si>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</si>
  <si>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</si>
  <si>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</si>
  <si>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</si>
  <si>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</si>
  <si>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</si>
  <si>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</si>
  <si>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</si>
  <si>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</si>
  <si>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</si>
  <si>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</si>
  <si>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</si>
  <si>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</si>
  <si>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</si>
  <si>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</si>
  <si>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</si>
  <si>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</si>
  <si>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</si>
  <si>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</si>
  <si>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</si>
  <si>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</si>
  <si>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</si>
  <si>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</si>
  <si>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</si>
  <si>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</si>
  <si>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</si>
  <si>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</si>
  <si>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</si>
  <si>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</si>
  <si>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</si>
  <si>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</si>
  <si>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</si>
  <si>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</si>
  <si>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</si>
  <si>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</si>
  <si>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</si>
  <si>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</si>
  <si>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</si>
  <si>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</si>
  <si>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</si>
  <si>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</si>
  <si>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</si>
  <si>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</si>
  <si>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</si>
  <si>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</si>
  <si>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</si>
  <si>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</si>
  <si>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</si>
  <si>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</si>
  <si>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</si>
  <si>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</si>
  <si>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</si>
  <si>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</si>
  <si>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</si>
  <si>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</si>
  <si>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</si>
  <si>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</si>
  <si>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</si>
  <si>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</si>
  <si>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</si>
  <si>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</si>
  <si>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</si>
  <si>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</si>
  <si>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</si>
  <si>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</si>
  <si>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</si>
  <si>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</si>
  <si>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</si>
  <si>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</si>
  <si>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</si>
  <si>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</si>
  <si>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</si>
  <si>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</si>
  <si>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</si>
  <si>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</si>
  <si>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</si>
  <si>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</si>
  <si>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</si>
  <si>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</si>
  <si>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</si>
  <si>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</si>
  <si>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</si>
  <si>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</si>
  <si>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</si>
  <si>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</si>
  <si>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</si>
  <si>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</si>
  <si>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</si>
  <si>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</si>
  <si>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</si>
  <si>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</si>
  <si>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</si>
  <si>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</si>
  <si>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</si>
  <si>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</si>
  <si>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</si>
  <si>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</si>
  <si>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</si>
  <si>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</si>
  <si>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</si>
  <si>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</si>
  <si>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</si>
  <si>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</si>
  <si>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</si>
  <si>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</si>
  <si>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</si>
  <si>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</si>
  <si>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</si>
  <si>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</si>
  <si>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</si>
  <si>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</si>
  <si>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</si>
  <si>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</si>
  <si>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</si>
  <si>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</si>
  <si>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</si>
  <si>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</si>
  <si>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</si>
  <si>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</si>
  <si>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</si>
  <si>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</si>
  <si>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</si>
  <si>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</si>
  <si>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</si>
  <si>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</si>
  <si>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</si>
  <si>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</si>
  <si>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</si>
  <si>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</si>
  <si>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</si>
  <si>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</si>
  <si>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</si>
  <si>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</si>
  <si>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</si>
  <si>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</si>
  <si>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</si>
  <si>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</si>
  <si>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</si>
  <si>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</si>
  <si>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</si>
  <si>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</si>
  <si>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</si>
  <si>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</si>
  <si>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</si>
  <si>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</si>
  <si>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</si>
  <si>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</si>
  <si>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</si>
  <si>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</si>
  <si>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</si>
  <si>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</si>
  <si>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</si>
  <si>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</si>
  <si>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</si>
  <si>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</si>
  <si>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</si>
  <si>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</si>
  <si>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</si>
  <si>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</si>
  <si>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</si>
  <si>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</si>
  <si>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</si>
  <si>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</si>
  <si>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</si>
  <si>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</si>
  <si>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</si>
  <si>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</si>
  <si>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</si>
  <si>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</si>
  <si>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</si>
  <si>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</si>
  <si>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</si>
  <si>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</si>
  <si>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</si>
  <si>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</si>
  <si>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</si>
  <si>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</si>
  <si>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</si>
  <si>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</si>
  <si>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</si>
  <si>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</si>
  <si>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</si>
  <si>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</si>
  <si>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</si>
  <si>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</si>
  <si>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</si>
  <si>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</si>
  <si>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</si>
  <si>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</si>
  <si>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</si>
  <si>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</si>
  <si>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</si>
  <si>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</si>
  <si>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</si>
  <si>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</si>
  <si>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</si>
  <si>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</si>
  <si>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</si>
  <si>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</si>
  <si>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</si>
  <si>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</si>
  <si>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</si>
  <si>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</si>
  <si>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</si>
  <si>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</si>
  <si>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</si>
  <si>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</si>
  <si>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</si>
  <si>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</si>
  <si>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</si>
  <si>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</si>
  <si>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</si>
  <si>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</si>
  <si>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</si>
  <si>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</si>
  <si>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</si>
  <si>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</si>
  <si>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</si>
  <si>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</si>
  <si>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</si>
  <si>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</si>
  <si>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</si>
  <si>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</si>
  <si>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</si>
  <si>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</si>
  <si>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</si>
  <si>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</si>
  <si>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</si>
  <si>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</si>
  <si>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</si>
  <si>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</si>
  <si>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</si>
  <si>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</si>
  <si>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</si>
  <si>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</si>
  <si>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</si>
  <si>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</si>
  <si>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</si>
  <si>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</si>
  <si>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</si>
  <si>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</si>
  <si>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</si>
  <si>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</si>
  <si>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</si>
  <si>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</si>
  <si>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</si>
  <si>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</si>
  <si>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</si>
  <si>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</si>
  <si>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</si>
  <si>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</si>
  <si>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</si>
  <si>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</si>
  <si>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</si>
  <si>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</si>
  <si>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</si>
  <si>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</si>
  <si>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</si>
  <si>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</si>
  <si>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</si>
  <si>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</si>
  <si>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</si>
  <si>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</si>
  <si>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</si>
  <si>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</si>
  <si>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</si>
  <si>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</si>
  <si>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</si>
  <si>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</si>
  <si>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</si>
  <si>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</si>
  <si>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</si>
  <si>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</si>
  <si>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</si>
  <si>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</si>
  <si>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</si>
  <si>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</si>
  <si>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</si>
  <si>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</si>
  <si>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</si>
  <si>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</si>
  <si>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</si>
  <si>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</si>
  <si>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</si>
  <si>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</si>
  <si>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</si>
  <si>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</si>
  <si>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</si>
  <si>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</si>
  <si>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</si>
  <si>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</si>
  <si>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</si>
  <si>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</si>
  <si>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</si>
  <si>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</si>
  <si>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</si>
  <si>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</si>
  <si>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</si>
  <si>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</si>
  <si>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</si>
  <si>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</si>
  <si>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</si>
  <si>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</si>
  <si>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</si>
  <si>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</si>
  <si>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</si>
  <si>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</si>
  <si>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</si>
  <si>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</si>
  <si>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</si>
  <si>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</si>
  <si>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</si>
  <si>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</si>
  <si>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</si>
  <si>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</si>
  <si>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</si>
  <si>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</si>
  <si>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</si>
  <si>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</si>
  <si>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</si>
  <si>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</si>
  <si>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</si>
  <si>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</si>
  <si>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</si>
  <si>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</si>
  <si>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</si>
  <si>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</si>
  <si>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</si>
  <si>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</si>
  <si>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</si>
  <si>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</si>
  <si>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</si>
  <si>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</si>
  <si>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</si>
  <si>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</si>
  <si>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</si>
  <si>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</si>
  <si>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</si>
  <si>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</si>
  <si>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</si>
  <si>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</si>
  <si>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</si>
  <si>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</si>
  <si>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</si>
  <si>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</si>
  <si>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</si>
  <si>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</si>
  <si>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</si>
  <si>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</si>
  <si>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</si>
  <si>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</si>
  <si>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</si>
  <si>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</si>
  <si>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</si>
  <si>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</si>
  <si>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</si>
  <si>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</si>
  <si>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</si>
  <si>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</si>
  <si>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</si>
  <si>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</si>
  <si>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</si>
  <si>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</si>
  <si>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</si>
  <si>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</si>
  <si>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</si>
  <si>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</si>
  <si>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</si>
  <si>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</si>
  <si>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</si>
  <si>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</si>
  <si>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</si>
  <si>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</si>
  <si>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</si>
  <si>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</si>
  <si>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</si>
  <si>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</si>
  <si>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</si>
  <si>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</si>
  <si>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</si>
  <si>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</si>
  <si>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</si>
  <si>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</si>
  <si>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</si>
  <si>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</si>
  <si>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</si>
  <si>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</si>
  <si>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</si>
  <si>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</si>
  <si>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</si>
  <si>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</si>
  <si>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</si>
  <si>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</si>
  <si>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</si>
  <si>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</si>
  <si>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</si>
  <si>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</si>
  <si>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</si>
  <si>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</si>
  <si>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</si>
  <si>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</si>
  <si>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</si>
  <si>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</si>
  <si>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</si>
  <si>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</si>
  <si>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</si>
  <si>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</si>
  <si>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</si>
  <si>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</si>
  <si>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</si>
  <si>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</si>
  <si>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</si>
  <si>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</si>
  <si>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</si>
  <si>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</si>
  <si>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</si>
  <si>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</si>
  <si>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</si>
  <si>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</si>
  <si>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</si>
  <si>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</si>
  <si>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</si>
  <si>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</si>
  <si>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</si>
  <si>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</si>
  <si>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</si>
  <si>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</si>
  <si>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</si>
  <si>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</si>
  <si>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</si>
  <si>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</si>
  <si>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</si>
  <si>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</si>
  <si>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</si>
  <si>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</si>
  <si>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</si>
  <si>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</si>
  <si>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</si>
  <si>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</si>
  <si>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</si>
  <si>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</si>
  <si>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</si>
  <si>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</si>
  <si>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</si>
  <si>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</si>
  <si>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</si>
  <si>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</si>
  <si>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</si>
  <si>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</si>
  <si>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</si>
  <si>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</si>
  <si>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</si>
  <si>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</si>
  <si>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</si>
  <si>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</si>
  <si>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</si>
  <si>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</si>
  <si>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</si>
  <si>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</si>
  <si>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</si>
  <si>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</si>
  <si>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</si>
  <si>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</si>
  <si>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</si>
  <si>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</si>
  <si>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</si>
  <si>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</si>
  <si>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</si>
  <si>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</si>
  <si>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</si>
  <si>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</si>
  <si>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</si>
  <si>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</si>
  <si>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</si>
  <si>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</si>
  <si>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</si>
  <si>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</si>
  <si>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</si>
  <si>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</si>
  <si>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</si>
  <si>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</si>
  <si>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</si>
  <si>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</si>
  <si>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</si>
  <si>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</si>
  <si>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</si>
  <si>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</si>
  <si>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</si>
  <si>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</si>
  <si>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</si>
  <si>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</si>
  <si>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</si>
  <si>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</si>
  <si>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</si>
  <si>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</si>
  <si>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</si>
  <si>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</si>
  <si>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</si>
  <si>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</si>
  <si>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</si>
  <si>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</si>
  <si>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</si>
  <si>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</si>
  <si>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</si>
  <si>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</si>
  <si>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</si>
  <si>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</si>
  <si>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</si>
  <si>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</si>
  <si>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</si>
  <si>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</si>
  <si>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</si>
  <si>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</si>
  <si>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</si>
  <si>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</si>
  <si>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</si>
  <si>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</si>
  <si>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</si>
  <si>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</si>
  <si>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</si>
  <si>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</si>
  <si>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</si>
  <si>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</si>
  <si>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</si>
  <si>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</si>
  <si>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</si>
  <si>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</si>
  <si>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</si>
  <si>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</si>
  <si>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</si>
  <si>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</si>
  <si>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</si>
  <si>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</si>
  <si>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</si>
  <si>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</si>
  <si>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</si>
  <si>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</si>
  <si>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</si>
  <si>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</si>
  <si>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</si>
  <si>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</si>
  <si>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</si>
  <si>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</si>
  <si>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</si>
  <si>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</si>
  <si>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</si>
  <si>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</si>
  <si>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</si>
  <si>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</si>
  <si>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</si>
  <si>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</si>
  <si>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</si>
  <si>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</si>
  <si>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</si>
  <si>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</si>
  <si>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</si>
  <si>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</si>
  <si>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</si>
  <si>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</si>
  <si>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</si>
  <si>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</si>
  <si>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</si>
  <si>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</si>
  <si>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</si>
  <si>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</si>
  <si>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</si>
  <si>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</si>
  <si>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</si>
  <si>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</si>
  <si>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</si>
  <si>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</si>
  <si>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</si>
  <si>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</si>
  <si>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</si>
  <si>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</si>
  <si>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</si>
  <si>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</si>
  <si>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</si>
  <si>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</si>
  <si>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</si>
  <si>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</si>
  <si>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</si>
  <si>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</si>
  <si>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</si>
  <si>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</si>
  <si>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</si>
  <si>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</si>
  <si>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</si>
  <si>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</si>
  <si>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</si>
  <si>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</si>
  <si>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</si>
  <si>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</si>
  <si>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</si>
  <si>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</si>
  <si>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</si>
  <si>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</si>
  <si>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</si>
  <si>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</si>
  <si>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</si>
  <si>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</si>
  <si>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</si>
  <si>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</si>
  <si>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</si>
  <si>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</si>
  <si>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</si>
  <si>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</si>
  <si>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</si>
  <si>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</si>
  <si>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</si>
  <si>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</si>
  <si>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</si>
  <si>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</si>
  <si>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</si>
  <si>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</si>
  <si>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</si>
  <si>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</si>
  <si>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</si>
  <si>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</si>
  <si>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</si>
  <si>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</si>
  <si>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</si>
  <si>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</si>
  <si>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</si>
  <si>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</si>
  <si>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</si>
  <si>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</si>
  <si>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</si>
  <si>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</si>
  <si>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</si>
  <si>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</si>
  <si>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</si>
  <si>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</si>
  <si>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</si>
  <si>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</si>
  <si>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</si>
  <si>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</si>
  <si>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</si>
  <si>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</si>
  <si>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</si>
  <si>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</si>
  <si>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</si>
  <si>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</si>
  <si>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</si>
  <si>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</si>
  <si>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</si>
  <si>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</si>
  <si>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</si>
  <si>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</si>
  <si>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</si>
  <si>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</si>
  <si>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</si>
  <si>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</si>
  <si>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</si>
  <si>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</si>
  <si>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</si>
  <si>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</si>
  <si>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</si>
  <si>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</si>
  <si>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</si>
  <si>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</si>
  <si>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</si>
  <si>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</si>
  <si>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</si>
  <si>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</si>
  <si>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</si>
  <si>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</si>
  <si>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</si>
  <si>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</si>
  <si>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</si>
  <si>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</si>
  <si>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</si>
  <si>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</si>
  <si>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</si>
  <si>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</si>
  <si>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</si>
  <si>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</si>
  <si>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</si>
  <si>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</si>
  <si>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</si>
  <si>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</si>
  <si>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</si>
  <si>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</si>
  <si>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</si>
  <si>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</si>
  <si>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</si>
  <si>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</si>
  <si>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</si>
  <si>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</si>
  <si>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</si>
  <si>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</si>
  <si>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</si>
  <si>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</si>
  <si>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</si>
  <si>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</si>
  <si>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</si>
  <si>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</si>
  <si>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</si>
  <si>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</si>
  <si>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</si>
  <si>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</si>
  <si>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</si>
  <si>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</si>
  <si>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</si>
  <si>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</si>
  <si>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</si>
  <si>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</si>
  <si>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</si>
  <si>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</si>
  <si>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</si>
  <si>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</si>
  <si>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</si>
  <si>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</si>
  <si>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</si>
  <si>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</si>
  <si>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</si>
  <si>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</si>
  <si>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</si>
  <si>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</si>
  <si>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</si>
  <si>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</si>
  <si>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</si>
  <si>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</si>
  <si>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</si>
  <si>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</si>
  <si>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</si>
  <si>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</si>
  <si>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</si>
  <si>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</si>
  <si>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</si>
  <si>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</si>
  <si>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</si>
  <si>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</si>
  <si>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</si>
  <si>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</si>
  <si>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</si>
  <si>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</si>
  <si>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</si>
  <si>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</si>
  <si>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</si>
  <si>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</si>
  <si>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</si>
  <si>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</si>
  <si>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</si>
  <si>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</si>
  <si>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</si>
  <si>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</si>
  <si>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</si>
  <si>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</si>
  <si>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</si>
  <si>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</si>
  <si>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</si>
  <si>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</si>
  <si>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</si>
  <si>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</si>
  <si>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</si>
  <si>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</si>
  <si>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</si>
  <si>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</si>
  <si>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</si>
  <si>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</si>
  <si>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</si>
  <si>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</si>
  <si>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</si>
  <si>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</si>
  <si>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</si>
  <si>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</si>
  <si>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</si>
  <si>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</si>
  <si>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</si>
  <si>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</si>
  <si>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</si>
  <si>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</si>
  <si>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</si>
  <si>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</si>
  <si>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</si>
  <si>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</si>
  <si>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</si>
  <si>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</si>
  <si>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</si>
  <si>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</si>
  <si>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</si>
  <si>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</si>
  <si>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</si>
  <si>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</si>
  <si>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</si>
  <si>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</si>
  <si>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</si>
  <si>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</si>
  <si>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</si>
  <si>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</si>
  <si>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</si>
  <si>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</si>
  <si>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</si>
  <si>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</si>
  <si>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</si>
  <si>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</si>
  <si>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</si>
  <si>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</si>
  <si>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</si>
  <si>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</si>
  <si>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</si>
  <si>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</si>
  <si>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</si>
  <si>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</si>
  <si>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</si>
  <si>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</si>
  <si>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</si>
  <si>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</si>
  <si>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</si>
  <si>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</si>
  <si>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</si>
  <si>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</si>
  <si>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</si>
  <si>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</si>
  <si>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</si>
  <si>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</si>
  <si>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</si>
  <si>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</si>
  <si>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</si>
  <si>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</si>
  <si>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</si>
  <si>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</si>
  <si>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</si>
  <si>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</si>
  <si>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</si>
  <si>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</si>
  <si>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</si>
  <si>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</si>
  <si>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</si>
  <si>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</si>
  <si>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</si>
  <si>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</si>
  <si>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</si>
  <si>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</si>
  <si>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</si>
  <si>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</si>
  <si>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</si>
  <si>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</si>
  <si>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</si>
  <si>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</si>
  <si>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</si>
  <si>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</si>
  <si>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</si>
  <si>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</si>
  <si>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</si>
  <si>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</si>
  <si>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</si>
  <si>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</si>
  <si>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</si>
  <si>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</si>
  <si>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</si>
  <si>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</si>
  <si>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</si>
  <si>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</si>
  <si>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</si>
  <si>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</si>
  <si>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</si>
  <si>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</si>
  <si>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</si>
  <si>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</si>
  <si>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</si>
  <si>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</si>
  <si>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</si>
  <si>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</si>
  <si>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</si>
  <si>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</si>
  <si>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</si>
  <si>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</si>
  <si>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</si>
  <si>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</si>
  <si>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</si>
  <si>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</si>
  <si>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</si>
  <si>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</si>
  <si>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</si>
  <si>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</si>
  <si>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</si>
  <si>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</si>
  <si>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</si>
  <si>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</si>
  <si>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</si>
  <si>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</si>
  <si>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</si>
  <si>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</si>
  <si>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</si>
  <si>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</si>
  <si>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</si>
  <si>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</si>
  <si>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</si>
  <si>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</si>
  <si>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</si>
  <si>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</si>
  <si>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</si>
  <si>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</si>
  <si>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</si>
  <si>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</si>
  <si>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</si>
  <si>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</si>
  <si>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</si>
  <si>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</si>
  <si>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</si>
  <si>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</si>
  <si>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</si>
  <si>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</si>
  <si>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</si>
  <si>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</si>
  <si>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</si>
  <si>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</si>
  <si>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</si>
  <si>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</si>
  <si>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</si>
  <si>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</si>
  <si>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</si>
  <si>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</si>
  <si>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</si>
  <si>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</si>
  <si>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</si>
  <si>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</si>
  <si>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</si>
  <si>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</si>
  <si>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</si>
  <si>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</si>
  <si>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</si>
  <si>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</si>
  <si>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</si>
  <si>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</si>
  <si>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</si>
  <si>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</si>
  <si>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</si>
  <si>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</si>
  <si>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</si>
  <si>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</si>
  <si>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</si>
  <si>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</si>
  <si>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</si>
  <si>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</si>
  <si>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</si>
  <si>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</si>
  <si>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</si>
  <si>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</si>
  <si>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</si>
  <si>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</si>
  <si>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</si>
  <si>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</si>
  <si>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</si>
  <si>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</si>
  <si>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</si>
  <si>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</si>
  <si>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</si>
  <si>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</si>
  <si>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</si>
  <si>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</si>
  <si>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</si>
  <si>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</si>
  <si>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</si>
  <si>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</si>
  <si>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</si>
  <si>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</si>
  <si>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</si>
  <si>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</si>
  <si>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</si>
  <si>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</si>
  <si>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</si>
  <si>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</si>
  <si>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</si>
  <si>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</si>
  <si>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</si>
  <si>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</si>
  <si>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</si>
  <si>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</si>
  <si>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</si>
  <si>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</si>
  <si>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</si>
  <si>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</si>
  <si>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</si>
  <si>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</si>
  <si>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</si>
  <si>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</si>
  <si>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</si>
  <si>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</si>
  <si>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</si>
  <si>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</si>
  <si>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</si>
  <si>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</si>
  <si>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</si>
  <si>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</si>
  <si>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</si>
  <si>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</si>
  <si>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</si>
  <si>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</si>
  <si>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</si>
  <si>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</si>
  <si>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</si>
  <si>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</si>
  <si>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</si>
  <si>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</si>
  <si>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</si>
  <si>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</si>
  <si>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</si>
  <si>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</si>
  <si>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</si>
  <si>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</si>
  <si>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</si>
  <si>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</si>
  <si>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</si>
  <si>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</si>
  <si>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</si>
  <si>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</si>
  <si>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</si>
  <si>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</si>
  <si>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</si>
  <si>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</si>
  <si>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</si>
  <si>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</si>
  <si>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</si>
  <si>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</si>
  <si>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</si>
  <si>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</si>
  <si>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</si>
  <si>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</si>
  <si>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</si>
  <si>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</si>
  <si>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</si>
  <si>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</si>
  <si>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</si>
  <si>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</si>
  <si>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</si>
  <si>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</si>
  <si>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</si>
  <si>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</si>
  <si>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</si>
  <si>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</si>
  <si>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</si>
  <si>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</si>
  <si>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</si>
  <si>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</si>
  <si>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</si>
  <si>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</si>
  <si>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</si>
  <si>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</si>
  <si>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</si>
  <si>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</si>
  <si>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</si>
  <si>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</si>
  <si>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</si>
  <si>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</si>
  <si>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</si>
  <si>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</si>
  <si>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</si>
  <si>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</si>
  <si>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</si>
  <si>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</si>
  <si>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</si>
  <si>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</si>
  <si>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</si>
  <si>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</si>
  <si>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</si>
  <si>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</si>
  <si>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</si>
  <si>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</si>
  <si>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</si>
  <si>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</si>
  <si>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</si>
  <si>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</si>
  <si>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</si>
  <si>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</si>
  <si>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</si>
  <si>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</si>
  <si>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</si>
  <si>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</si>
  <si>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</si>
  <si>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</si>
  <si>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</si>
  <si>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</si>
  <si>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</si>
  <si>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</si>
  <si>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</si>
  <si>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</si>
  <si>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</si>
  <si>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</si>
  <si>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</si>
  <si>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</si>
  <si>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</si>
  <si>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</si>
  <si>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</si>
  <si>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</si>
  <si>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</si>
  <si>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</si>
  <si>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</si>
  <si>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</si>
  <si>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</si>
  <si>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</si>
  <si>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</si>
  <si>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</si>
  <si>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</si>
  <si>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</si>
  <si>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</si>
  <si>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</si>
  <si>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</si>
  <si>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</si>
  <si>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</si>
  <si>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</si>
  <si>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</si>
  <si>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</si>
  <si>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</si>
  <si>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</si>
  <si>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</si>
  <si>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</si>
  <si>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</si>
  <si>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</si>
  <si>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</si>
  <si>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</si>
  <si>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</si>
  <si>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</si>
  <si>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</si>
  <si>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</si>
  <si>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</si>
  <si>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</si>
  <si>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</si>
  <si>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</si>
  <si>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</si>
  <si>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</si>
  <si>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</si>
  <si>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</si>
  <si>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</si>
  <si>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</si>
  <si>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</si>
  <si>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</si>
  <si>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</si>
  <si>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</si>
  <si>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</si>
  <si>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</si>
  <si>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</si>
  <si>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</si>
  <si>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</si>
  <si>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</si>
  <si>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</si>
  <si>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</si>
  <si>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</si>
  <si>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</si>
  <si>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</si>
  <si>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</si>
  <si>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</si>
  <si>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</si>
  <si>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</si>
  <si>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</si>
  <si>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</si>
  <si>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</si>
  <si>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</si>
  <si>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</si>
  <si>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</si>
  <si>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</si>
  <si>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</si>
  <si>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</si>
  <si>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</si>
  <si>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</si>
  <si>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</si>
  <si>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</si>
  <si>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</si>
  <si>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</si>
  <si>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</si>
  <si>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</si>
  <si>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</si>
  <si>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</si>
  <si>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</si>
  <si>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</si>
  <si>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</si>
  <si>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</si>
  <si>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</si>
  <si>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</si>
  <si>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</si>
  <si>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</si>
  <si>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</si>
  <si>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</si>
  <si>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</si>
  <si>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</si>
  <si>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</si>
  <si>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</si>
  <si>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</si>
  <si>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</si>
  <si>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</si>
  <si>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</si>
  <si>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</si>
  <si>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</si>
  <si>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</si>
  <si>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</si>
  <si>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</si>
  <si>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</si>
  <si>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</si>
  <si>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</si>
  <si>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</si>
  <si>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</si>
  <si>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</si>
  <si>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</si>
  <si>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</si>
  <si>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</si>
  <si>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</si>
  <si>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</si>
  <si>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</si>
  <si>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</si>
  <si>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</si>
  <si>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</si>
  <si>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</si>
  <si>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</si>
  <si>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</si>
  <si>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</si>
  <si>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</si>
  <si>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</si>
  <si>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</si>
  <si>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</si>
  <si>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</si>
  <si>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</si>
  <si>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</si>
  <si>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</si>
  <si>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</si>
  <si>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</si>
  <si>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</si>
  <si>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</si>
  <si>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</si>
  <si>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</si>
  <si>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</si>
  <si>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</si>
  <si>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</si>
  <si>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</si>
  <si>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</si>
  <si>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</si>
  <si>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</si>
  <si>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</si>
  <si>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</si>
  <si>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</si>
  <si>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</si>
  <si>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</si>
  <si>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</si>
  <si>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</si>
  <si>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</si>
  <si>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</si>
  <si>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</si>
  <si>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</si>
  <si>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</si>
  <si>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</si>
  <si>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</si>
  <si>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</si>
  <si>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</si>
  <si>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</si>
  <si>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</si>
  <si>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</si>
  <si>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</si>
  <si>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</si>
  <si>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</si>
  <si>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</si>
  <si>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</si>
  <si>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</si>
  <si>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</si>
  <si>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</si>
  <si>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</si>
  <si>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</si>
  <si>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</si>
  <si>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</si>
  <si>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</si>
  <si>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</si>
  <si>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</si>
  <si>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</si>
  <si>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</si>
  <si>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</si>
  <si>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</si>
  <si>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</si>
  <si>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</si>
  <si>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</si>
  <si>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</si>
  <si>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</si>
  <si>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</si>
  <si>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</si>
  <si>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</si>
  <si>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</si>
  <si>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</si>
  <si>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</si>
  <si>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</si>
  <si>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</si>
  <si>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</si>
  <si>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</si>
  <si>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</si>
  <si>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</si>
  <si>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</si>
  <si>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</si>
  <si>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</si>
  <si>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</si>
  <si>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</si>
  <si>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</si>
  <si>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</si>
  <si>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</si>
  <si>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</si>
  <si>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</si>
  <si>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</si>
  <si>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</si>
  <si>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</si>
  <si>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</si>
  <si>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</si>
  <si>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</si>
  <si>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</si>
  <si>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</si>
  <si>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</si>
  <si>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</si>
  <si>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</si>
  <si>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</si>
  <si>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</si>
  <si>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</si>
  <si>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</si>
  <si>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</si>
  <si>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</si>
  <si>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</si>
  <si>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</si>
  <si>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</si>
  <si>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</si>
  <si>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</si>
  <si>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</si>
  <si>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</si>
  <si>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</si>
  <si>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</si>
  <si>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</si>
  <si>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</si>
  <si>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</si>
  <si>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</si>
  <si>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</si>
  <si>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</si>
  <si>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</si>
  <si>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</si>
  <si>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</si>
  <si>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</si>
  <si>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</si>
  <si>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</si>
  <si>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</si>
  <si>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</si>
  <si>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</si>
  <si>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</si>
  <si>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</si>
  <si>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</si>
  <si>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</si>
  <si>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</si>
  <si>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</si>
  <si>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</si>
  <si>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</si>
  <si>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</si>
  <si>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</si>
  <si>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</si>
  <si>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</si>
  <si>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</si>
  <si>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</si>
  <si>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</si>
  <si>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</si>
  <si>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</si>
  <si>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</si>
  <si>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</si>
  <si>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</si>
  <si>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</si>
  <si>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</si>
  <si>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</si>
  <si>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</si>
  <si>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</si>
  <si>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</si>
  <si>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</si>
  <si>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</si>
  <si>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</si>
  <si>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</si>
  <si>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</si>
  <si>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</si>
  <si>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</si>
  <si>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</si>
  <si>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</si>
  <si>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</si>
  <si>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</si>
  <si>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</si>
  <si>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</si>
  <si>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</si>
  <si>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</si>
  <si>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</si>
  <si>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</si>
  <si>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</si>
  <si>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</si>
  <si>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</si>
  <si>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</si>
  <si>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</si>
  <si>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</si>
  <si>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</si>
  <si>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</si>
  <si>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</si>
  <si>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</si>
  <si>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</si>
  <si>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</si>
  <si>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</si>
  <si>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</si>
  <si>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</si>
  <si>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</si>
  <si>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</si>
  <si>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</si>
  <si>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</si>
  <si>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</si>
  <si>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</si>
  <si>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</si>
  <si>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</si>
  <si>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</si>
  <si>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</si>
  <si>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</si>
  <si>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</si>
  <si>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</si>
  <si>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</si>
  <si>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</si>
  <si>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</si>
  <si>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</si>
  <si>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</si>
  <si>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</si>
  <si>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</si>
  <si>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</si>
  <si>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</si>
  <si>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</si>
  <si>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</si>
  <si>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</si>
  <si>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</si>
  <si>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</si>
  <si>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</si>
  <si>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</si>
  <si>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</si>
  <si>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</si>
  <si>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</si>
  <si>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</si>
  <si>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</si>
  <si>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</si>
  <si>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</si>
  <si>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</si>
  <si>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</si>
  <si>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</si>
  <si>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</si>
  <si>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</si>
  <si>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</si>
  <si>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</si>
  <si>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</si>
  <si>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</si>
  <si>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</si>
  <si>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</si>
  <si>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</si>
  <si>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</si>
  <si>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</si>
  <si>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</si>
  <si>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</si>
  <si>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</si>
  <si>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</si>
  <si>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</si>
  <si>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</si>
  <si>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</si>
  <si>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</si>
  <si>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</si>
  <si>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</si>
  <si>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</si>
  <si>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</si>
  <si>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</si>
  <si>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</si>
  <si>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</si>
  <si>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</si>
  <si>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</si>
  <si>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</si>
  <si>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</si>
  <si>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</si>
  <si>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</si>
  <si>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</si>
  <si>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</si>
  <si>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</si>
  <si>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</si>
  <si>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</si>
  <si>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</si>
  <si>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</si>
  <si>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</si>
  <si>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</si>
  <si>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</si>
  <si>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</si>
  <si>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</si>
  <si>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</si>
  <si>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</si>
  <si>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</si>
  <si>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</si>
  <si>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</si>
  <si>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</si>
  <si>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</si>
  <si>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</si>
  <si>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</si>
  <si>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</si>
  <si>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</si>
  <si>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</si>
  <si>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</si>
  <si>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</si>
  <si>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</si>
  <si>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</si>
  <si>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</si>
  <si>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</si>
  <si>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</si>
  <si>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</si>
  <si>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</si>
  <si>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</si>
  <si>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</si>
  <si>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</si>
  <si>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</si>
  <si>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</si>
  <si>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</si>
  <si>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</si>
  <si>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</si>
  <si>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</si>
  <si>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</si>
  <si>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</si>
  <si>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</si>
  <si>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</si>
  <si>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</si>
  <si>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</si>
  <si>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</si>
  <si>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</si>
  <si>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</si>
  <si>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</si>
  <si>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</si>
  <si>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</si>
  <si>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</si>
  <si>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</si>
  <si>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</si>
  <si>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</si>
  <si>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</si>
  <si>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</si>
  <si>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</si>
  <si>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</si>
  <si>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</si>
  <si>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</si>
  <si>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</si>
  <si>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</si>
  <si>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</si>
  <si>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</si>
  <si>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</si>
  <si>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</si>
  <si>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</si>
  <si>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</si>
  <si>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</si>
  <si>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</si>
  <si>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</si>
  <si>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</si>
  <si>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</si>
  <si>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</si>
  <si>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</si>
  <si>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</si>
  <si>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</si>
  <si>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</si>
  <si>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</si>
  <si>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</si>
  <si>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</si>
  <si>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</si>
  <si>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</si>
  <si>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</si>
  <si>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</si>
  <si>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</si>
  <si>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</si>
  <si>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</si>
  <si>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</si>
  <si>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</si>
  <si>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</si>
  <si>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</si>
  <si>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</si>
  <si>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</si>
  <si>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</si>
  <si>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</si>
  <si>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</si>
  <si>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</si>
  <si>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</si>
  <si>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</si>
  <si>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</si>
  <si>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</si>
  <si>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</si>
  <si>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</si>
  <si>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</si>
  <si>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</si>
  <si>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</si>
  <si>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</si>
  <si>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</si>
  <si>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</si>
  <si>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</si>
  <si>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</si>
  <si>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</si>
  <si>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</si>
  <si>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</si>
  <si>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</si>
  <si>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</si>
  <si>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</si>
  <si>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</si>
  <si>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</si>
  <si>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</si>
  <si>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</si>
  <si>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</si>
  <si>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</si>
  <si>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</si>
  <si>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</si>
  <si>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</si>
  <si>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</si>
  <si>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</si>
  <si>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</si>
  <si>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</si>
  <si>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</si>
  <si>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</si>
  <si>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</si>
  <si>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</si>
  <si>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</si>
  <si>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</si>
  <si>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</si>
  <si>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</si>
  <si>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</si>
  <si>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</si>
  <si>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</si>
  <si>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</si>
  <si>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</si>
  <si>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</si>
  <si>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</si>
  <si>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</si>
  <si>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</si>
  <si>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</si>
  <si>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</si>
  <si>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</si>
  <si>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</si>
  <si>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</si>
  <si>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</si>
  <si>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</si>
  <si>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</si>
  <si>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</si>
  <si>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</si>
  <si>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</si>
  <si>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</si>
  <si>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</si>
  <si>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</si>
  <si>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</si>
  <si>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</si>
  <si>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</si>
  <si>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</si>
  <si>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</si>
  <si>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</si>
  <si>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</si>
  <si>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</si>
  <si>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</si>
  <si>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</si>
  <si>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</si>
  <si>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</si>
  <si>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</si>
  <si>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</si>
  <si>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</si>
  <si>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</si>
  <si>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</si>
  <si>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</si>
  <si>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</si>
  <si>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</si>
  <si>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</si>
  <si>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</si>
  <si>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</si>
  <si>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</si>
  <si>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</si>
  <si>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</si>
  <si>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</si>
  <si>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</si>
  <si>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</si>
  <si>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</si>
  <si>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</si>
  <si>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</si>
  <si>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</si>
  <si>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</si>
  <si>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</si>
  <si>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</si>
  <si>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</si>
  <si>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</si>
  <si>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</si>
  <si>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</si>
  <si>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</si>
  <si>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</si>
  <si>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</si>
  <si>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</si>
  <si>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</si>
  <si>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</si>
  <si>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</si>
  <si>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</si>
  <si>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</si>
  <si>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</si>
  <si>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</si>
  <si>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</si>
  <si>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</si>
  <si>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</si>
  <si>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</si>
  <si>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</si>
  <si>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</si>
  <si>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</si>
  <si>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</si>
  <si>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</si>
  <si>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</si>
  <si>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</si>
  <si>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</si>
  <si>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</si>
  <si>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</si>
  <si>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</si>
  <si>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</si>
  <si>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</si>
  <si>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</si>
  <si>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</si>
  <si>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</si>
  <si>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</si>
  <si>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</si>
  <si>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</si>
  <si>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</si>
  <si>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</si>
  <si>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</si>
  <si>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</si>
  <si>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</si>
  <si>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</si>
  <si>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</si>
  <si>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</si>
  <si>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</si>
  <si>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</si>
  <si>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</si>
  <si>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</si>
  <si>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</si>
  <si>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</si>
  <si>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</si>
  <si>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</si>
  <si>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</si>
  <si>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</si>
  <si>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</si>
  <si>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</si>
  <si>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</si>
  <si>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</si>
  <si>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</si>
  <si>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</si>
  <si>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</si>
  <si>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</si>
  <si>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</si>
  <si>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</si>
  <si>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</si>
  <si>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</si>
  <si>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</si>
  <si>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</si>
  <si>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</si>
  <si>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</si>
  <si>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</si>
  <si>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</si>
  <si>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</si>
  <si>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</si>
  <si>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</si>
  <si>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</si>
  <si>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</si>
  <si>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</si>
  <si>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</si>
  <si>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</si>
  <si>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</si>
  <si>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</si>
  <si>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</si>
  <si>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</si>
  <si>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</si>
  <si>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</si>
  <si>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</si>
  <si>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</si>
  <si>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</si>
  <si>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</si>
  <si>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</si>
  <si>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</si>
  <si>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</si>
  <si>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</si>
  <si>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</si>
  <si>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</si>
  <si>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</si>
  <si>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</si>
  <si>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</si>
  <si>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</si>
  <si>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</si>
  <si>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</si>
  <si>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</si>
  <si>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</si>
  <si>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</si>
  <si>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</si>
  <si>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</si>
  <si>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</si>
  <si>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</si>
  <si>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</si>
  <si>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</si>
  <si>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</si>
  <si>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</si>
  <si>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</si>
  <si>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</si>
  <si>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</si>
  <si>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</si>
  <si>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</si>
  <si>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</si>
  <si>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</si>
  <si>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</si>
  <si>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</si>
  <si>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</si>
  <si>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</si>
  <si>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</si>
  <si>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</si>
  <si>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</si>
  <si>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</si>
  <si>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</si>
  <si>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</si>
  <si>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</si>
  <si>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</si>
  <si>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</si>
  <si>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</si>
  <si>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</si>
  <si>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</si>
  <si>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</si>
  <si>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</si>
  <si>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</si>
  <si>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</si>
  <si>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</si>
  <si>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</si>
  <si>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</si>
  <si>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</si>
  <si>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</si>
  <si>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</si>
  <si>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</si>
  <si>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</si>
  <si>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</si>
  <si>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</si>
  <si>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</si>
  <si>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</si>
  <si>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</si>
  <si>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</si>
  <si>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</si>
  <si>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</si>
  <si>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</si>
  <si>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</si>
  <si>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</si>
  <si>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</si>
  <si>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</si>
  <si>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</si>
  <si>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</si>
  <si>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</si>
  <si>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</si>
  <si>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</si>
  <si>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</si>
  <si>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</si>
  <si>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</si>
  <si>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</si>
  <si>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</si>
  <si>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</si>
  <si>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</si>
  <si>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</si>
  <si>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</si>
  <si>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</si>
  <si>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</si>
  <si>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</si>
  <si>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</si>
  <si>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</si>
  <si>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</si>
  <si>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</si>
  <si>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</si>
  <si>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</si>
  <si>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</si>
  <si>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</si>
  <si>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</si>
  <si>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</si>
  <si>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</si>
  <si>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</si>
  <si>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</si>
  <si>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</si>
  <si>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</si>
  <si>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</si>
  <si>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</si>
  <si>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</si>
  <si>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</si>
  <si>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</si>
  <si>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</si>
  <si>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</si>
  <si>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</si>
  <si>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</si>
  <si>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</si>
  <si>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</si>
  <si>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</si>
  <si>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</si>
  <si>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</si>
  <si>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</si>
  <si>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</si>
  <si>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</si>
  <si>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</si>
  <si>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</si>
  <si>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</si>
  <si>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</si>
  <si>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</si>
  <si>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</si>
  <si>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</si>
  <si>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</si>
  <si>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</si>
  <si>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</si>
  <si>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</si>
  <si>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</si>
  <si>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</si>
  <si>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</si>
  <si>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</si>
  <si>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</si>
  <si>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</si>
  <si>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</si>
  <si>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</si>
  <si>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</si>
  <si>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</si>
  <si>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</si>
  <si>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</si>
  <si>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</si>
  <si>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</si>
  <si>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</si>
  <si>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</si>
  <si>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</si>
  <si>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</si>
  <si>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</si>
  <si>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</si>
  <si>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</si>
  <si>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</si>
  <si>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</si>
  <si>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</si>
  <si>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</si>
  <si>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</si>
  <si>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</si>
  <si>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</si>
  <si>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</si>
  <si>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</si>
  <si>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</si>
  <si>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</si>
  <si>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</si>
  <si>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</si>
  <si>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</si>
  <si>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</si>
  <si>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</si>
  <si>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</si>
  <si>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</si>
  <si>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</si>
  <si>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</si>
  <si>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</si>
  <si>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</si>
  <si>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</si>
  <si>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</si>
  <si>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</si>
  <si>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</si>
  <si>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</si>
  <si>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</si>
  <si>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</si>
  <si>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</si>
  <si>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</si>
  <si>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</si>
  <si>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</si>
  <si>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</si>
  <si>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</si>
  <si>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</si>
  <si>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</si>
  <si>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</si>
  <si>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</si>
  <si>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</si>
  <si>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</si>
  <si>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</si>
  <si>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</si>
  <si>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</si>
  <si>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</si>
  <si>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</si>
  <si>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</si>
  <si>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</si>
  <si>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</si>
  <si>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</si>
  <si>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</si>
  <si>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</si>
  <si>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</si>
  <si>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</si>
  <si>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</si>
  <si>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</si>
  <si>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</si>
  <si>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</si>
  <si>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</si>
  <si>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</si>
  <si>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</si>
  <si>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</si>
  <si>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</si>
  <si>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</si>
  <si>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</si>
  <si>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</si>
  <si>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</si>
  <si>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</si>
  <si>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</si>
  <si>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</si>
  <si>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</si>
  <si>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</si>
  <si>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</si>
  <si>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</si>
  <si>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</si>
  <si>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</si>
  <si>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</si>
  <si>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</si>
  <si>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</si>
  <si>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</si>
  <si>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</si>
  <si>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</si>
  <si>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</si>
  <si>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</si>
  <si>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</si>
  <si>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</si>
  <si>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</si>
  <si>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</si>
  <si>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</si>
  <si>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</si>
  <si>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</si>
  <si>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</si>
  <si>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</si>
  <si>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</si>
  <si>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</si>
  <si>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</si>
  <si>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</si>
  <si>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</si>
  <si>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</si>
  <si>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</si>
  <si>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</si>
  <si>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</si>
  <si>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</si>
  <si>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</si>
  <si>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</si>
  <si>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</si>
  <si>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</si>
  <si>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</si>
  <si>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</si>
  <si>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</si>
  <si>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</si>
  <si>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</si>
  <si>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</si>
  <si>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</si>
  <si>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</si>
  <si>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</si>
  <si>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</si>
  <si>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</si>
  <si>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</si>
  <si>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</si>
  <si>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</si>
  <si>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</si>
  <si>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</si>
  <si>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</si>
  <si>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</si>
  <si>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</si>
  <si>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</si>
  <si>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</si>
  <si>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</si>
  <si>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</si>
  <si>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</si>
  <si>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</si>
  <si>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</si>
  <si>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</si>
  <si>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</si>
  <si>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</si>
  <si>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</si>
  <si>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</si>
  <si>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</si>
  <si>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</si>
  <si>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</si>
  <si>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</si>
  <si>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</si>
  <si>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</si>
  <si>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</si>
  <si>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</si>
  <si>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</si>
  <si>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</si>
  <si>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</si>
  <si>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</si>
  <si>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</si>
  <si>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</si>
  <si>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</si>
  <si>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</si>
  <si>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</si>
  <si>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</si>
  <si>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</si>
  <si>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</si>
  <si>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</si>
  <si>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</si>
  <si>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</si>
  <si>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</si>
  <si>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</si>
  <si>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</si>
  <si>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</si>
  <si>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</si>
  <si>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</si>
  <si>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</si>
  <si>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</si>
  <si>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</si>
  <si>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</si>
  <si>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</si>
  <si>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</si>
  <si>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</si>
  <si>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</si>
  <si>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</si>
  <si>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</si>
  <si>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</si>
  <si>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</si>
  <si>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</si>
  <si>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</si>
  <si>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</si>
  <si>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</si>
  <si>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</si>
  <si>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</si>
  <si>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</si>
  <si>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</si>
  <si>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</si>
  <si>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</si>
  <si>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</si>
  <si>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</si>
  <si>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</si>
  <si>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</si>
  <si>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</si>
  <si>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</si>
  <si>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</si>
  <si>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</si>
  <si>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</si>
  <si>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</si>
  <si>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</si>
  <si>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</si>
  <si>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</si>
  <si>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</si>
  <si>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</si>
  <si>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</si>
  <si>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</si>
  <si>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</si>
  <si>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</si>
  <si>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</si>
  <si>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</si>
  <si>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</si>
  <si>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</si>
  <si>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</si>
  <si>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</si>
  <si>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</si>
  <si>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</si>
  <si>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</si>
  <si>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</si>
  <si>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</si>
  <si>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</si>
  <si>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</si>
  <si>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</si>
  <si>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</si>
  <si>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</si>
  <si>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</si>
  <si>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</si>
  <si>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</si>
  <si>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</si>
  <si>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</si>
  <si>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</si>
  <si>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</si>
  <si>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</si>
  <si>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</si>
  <si>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</si>
  <si>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</si>
  <si>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</si>
  <si>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</si>
  <si>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</si>
  <si>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</si>
  <si>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</si>
  <si>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</si>
  <si>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</si>
  <si>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</si>
  <si>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</si>
  <si>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</si>
  <si>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</si>
  <si>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</si>
  <si>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</si>
  <si>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</si>
  <si>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</si>
  <si>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</si>
  <si>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</si>
  <si>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</si>
  <si>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</si>
  <si>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</si>
  <si>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</si>
  <si>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</si>
  <si>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</si>
  <si>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</si>
  <si>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</si>
  <si>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</si>
  <si>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</si>
  <si>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</si>
  <si>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</si>
  <si>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</si>
  <si>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</si>
  <si>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</si>
  <si>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</si>
  <si>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</si>
  <si>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</si>
  <si>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</si>
  <si>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</si>
  <si>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</si>
  <si>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</si>
  <si>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</si>
  <si>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</si>
  <si>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</si>
  <si>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</si>
  <si>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</si>
  <si>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</si>
  <si>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</si>
  <si>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</si>
  <si>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</si>
  <si>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</si>
  <si>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</si>
  <si>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</si>
  <si>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</si>
  <si>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</si>
  <si>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</si>
  <si>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</si>
  <si>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</si>
  <si>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</si>
  <si>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</si>
  <si>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</si>
  <si>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</si>
  <si>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</si>
  <si>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</si>
  <si>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</si>
  <si>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</si>
  <si>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</si>
  <si>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</si>
  <si>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</si>
  <si>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</si>
  <si>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</si>
  <si>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</si>
  <si>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</si>
  <si>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</si>
  <si>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</si>
  <si>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</si>
  <si>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</si>
  <si>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</si>
  <si>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</si>
  <si>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</si>
  <si>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</si>
  <si>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</si>
  <si>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</si>
  <si>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</si>
  <si>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</si>
  <si>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</si>
  <si>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</si>
  <si>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</si>
  <si>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</si>
  <si>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</si>
  <si>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</si>
  <si>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</si>
  <si>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</si>
  <si>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</si>
  <si>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</si>
  <si>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</si>
  <si>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</si>
  <si>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</si>
  <si>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</si>
  <si>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</si>
  <si>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</si>
  <si>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</si>
  <si>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</si>
  <si>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</si>
  <si>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</si>
  <si>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</si>
  <si>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</si>
  <si>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</si>
  <si>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</si>
  <si>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</si>
  <si>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</si>
  <si>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</si>
  <si>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</si>
  <si>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</si>
  <si>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</si>
  <si>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</si>
  <si>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</si>
  <si>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</si>
  <si>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</si>
  <si>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</si>
  <si>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</si>
  <si>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</si>
  <si>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</si>
  <si>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</si>
  <si>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</si>
  <si>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</si>
  <si>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</si>
  <si>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</si>
  <si>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</si>
  <si>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</si>
  <si>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</si>
  <si>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</si>
  <si>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</si>
  <si>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</si>
  <si>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</si>
  <si>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</si>
  <si>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</si>
  <si>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</si>
  <si>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</si>
  <si>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</si>
  <si>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</si>
  <si>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</si>
  <si>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</si>
  <si>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</si>
  <si>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</si>
  <si>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</si>
  <si>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</si>
  <si>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</si>
  <si>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</si>
  <si>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</si>
  <si>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</si>
  <si>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</si>
  <si>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</si>
  <si>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</si>
  <si>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</si>
  <si>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</si>
  <si>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</si>
  <si>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</si>
  <si>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</si>
  <si>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</si>
  <si>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</si>
  <si>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</si>
  <si>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</si>
  <si>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</si>
  <si>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</si>
  <si>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</si>
  <si>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</si>
  <si>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</si>
  <si>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</si>
  <si>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</si>
  <si>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</si>
  <si>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</si>
  <si>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</si>
  <si>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</si>
  <si>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</si>
  <si>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</si>
  <si>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</si>
  <si>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</si>
  <si>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</si>
  <si>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</si>
  <si>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</si>
  <si>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</si>
  <si>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</si>
  <si>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</si>
  <si>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</si>
  <si>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</si>
  <si>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</si>
  <si>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</si>
  <si>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</si>
  <si>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</si>
  <si>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</si>
  <si>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</si>
  <si>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</si>
  <si>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</si>
  <si>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</si>
  <si>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</si>
  <si>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</si>
  <si>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</si>
  <si>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</si>
  <si>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</si>
  <si>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</si>
  <si>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</si>
  <si>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</si>
  <si>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</si>
  <si>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</si>
  <si>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</si>
  <si>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</si>
  <si>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</si>
  <si>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</si>
  <si>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</si>
  <si>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</si>
  <si>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</si>
  <si>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</si>
  <si>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</si>
  <si>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</si>
  <si>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</si>
  <si>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</si>
  <si>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</si>
  <si>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</si>
  <si>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</si>
  <si>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</si>
  <si>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</si>
  <si>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</si>
  <si>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</si>
  <si>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</si>
  <si>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</si>
  <si>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</si>
  <si>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</si>
  <si>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</si>
  <si>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</si>
  <si>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</si>
  <si>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</si>
  <si>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</si>
  <si>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</si>
  <si>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</si>
  <si>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</si>
  <si>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</si>
  <si>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</si>
  <si>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</si>
  <si>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</si>
  <si>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</si>
  <si>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</si>
  <si>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</si>
  <si>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</si>
  <si>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</si>
  <si>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</si>
  <si>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</si>
  <si>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</si>
  <si>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</si>
  <si>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</si>
  <si>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</si>
  <si>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</si>
  <si>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</si>
  <si>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</si>
  <si>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</si>
  <si>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</si>
  <si>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</si>
  <si>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</si>
  <si>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</si>
  <si>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</si>
  <si>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</si>
  <si>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</si>
  <si>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</si>
  <si>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</si>
  <si>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</si>
  <si>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</si>
  <si>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</si>
  <si>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</si>
  <si>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</si>
  <si>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</si>
  <si>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</si>
  <si>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</si>
  <si>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</si>
  <si>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</si>
  <si>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</si>
  <si>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</si>
  <si>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</si>
  <si>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</si>
  <si>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</si>
  <si>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</si>
  <si>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</si>
  <si>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</si>
  <si>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</si>
  <si>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</si>
  <si>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</si>
  <si>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</si>
  <si>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</si>
  <si>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</si>
  <si>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</si>
  <si>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</si>
  <si>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</si>
  <si>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</si>
  <si>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</si>
  <si>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</si>
  <si>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</si>
  <si>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</si>
  <si>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</si>
  <si>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</si>
  <si>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</si>
  <si>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</si>
  <si>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</si>
  <si>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</si>
  <si>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</si>
  <si>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</si>
  <si>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</si>
  <si>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</si>
  <si>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</si>
  <si>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</si>
  <si>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</si>
  <si>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</si>
  <si>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</si>
  <si>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</si>
  <si>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</si>
  <si>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</si>
  <si>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</si>
  <si>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</si>
  <si>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</si>
  <si>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</si>
  <si>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</si>
  <si>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</si>
  <si>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</si>
  <si>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</si>
  <si>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</si>
  <si>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</si>
  <si>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</si>
  <si>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</si>
  <si>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</si>
  <si>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</si>
  <si>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</si>
  <si>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</si>
  <si>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</si>
  <si>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</si>
  <si>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</si>
  <si>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</si>
  <si>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</si>
  <si>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</si>
  <si>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</si>
  <si>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</si>
  <si>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</si>
  <si>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</si>
  <si>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</si>
  <si>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</si>
  <si>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</si>
  <si>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</si>
  <si>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</si>
  <si>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</si>
  <si>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</si>
  <si>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</si>
  <si>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</si>
  <si>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</si>
  <si>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</si>
  <si>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</si>
  <si>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</si>
  <si>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</si>
  <si>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</si>
  <si>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</si>
  <si>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</si>
  <si>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</si>
  <si>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</si>
  <si>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</si>
  <si>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</si>
  <si>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</si>
  <si>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</si>
  <si>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</si>
  <si>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</si>
  <si>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</si>
  <si>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</si>
  <si>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</si>
  <si>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</si>
  <si>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</si>
  <si>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</si>
  <si>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</si>
  <si>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</si>
  <si>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</si>
  <si>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</si>
  <si>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</si>
  <si>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</si>
  <si>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</si>
  <si>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</si>
  <si>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</si>
  <si>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</si>
  <si>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</si>
  <si>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</si>
  <si>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</si>
  <si>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</si>
  <si>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</si>
  <si>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</si>
  <si>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</si>
  <si>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</si>
  <si>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</si>
  <si>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</si>
  <si>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</si>
  <si>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</si>
  <si>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</si>
  <si>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</si>
  <si>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</si>
  <si>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</si>
  <si>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</si>
  <si>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</si>
  <si>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</si>
  <si>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</si>
  <si>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</si>
  <si>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</si>
  <si>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</si>
  <si>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</si>
  <si>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</si>
  <si>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</si>
  <si>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</si>
  <si>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</si>
  <si>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</si>
  <si>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</si>
  <si>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</si>
  <si>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</si>
  <si>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</si>
  <si>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</si>
  <si>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</si>
  <si>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</si>
  <si>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</si>
  <si>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</si>
  <si>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</si>
  <si>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</si>
  <si>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</si>
  <si>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</si>
  <si>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</si>
  <si>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</si>
  <si>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</si>
  <si>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</si>
  <si>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</si>
  <si>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</si>
  <si>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</si>
  <si>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</si>
  <si>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</si>
  <si>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</si>
  <si>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</si>
  <si>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</si>
  <si>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</si>
  <si>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</si>
  <si>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</si>
  <si>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</si>
  <si>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</si>
  <si>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</si>
  <si>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</si>
  <si>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</si>
  <si>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</si>
  <si>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</si>
  <si>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</si>
  <si>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</si>
  <si>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</si>
  <si>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</si>
  <si>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</si>
  <si>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</si>
  <si>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</si>
  <si>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</si>
  <si>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</si>
  <si>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</si>
  <si>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</si>
  <si>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</si>
  <si>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</si>
  <si>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</si>
  <si>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</si>
  <si>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</si>
  <si>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</si>
  <si>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</si>
  <si>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</si>
  <si>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</si>
  <si>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</si>
  <si>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</si>
  <si>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</si>
  <si>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</si>
  <si>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</si>
  <si>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</si>
  <si>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</si>
  <si>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</si>
  <si>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</si>
  <si>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</si>
  <si>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</si>
  <si>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</si>
  <si>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</si>
  <si>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</si>
  <si>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</si>
  <si>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</si>
  <si>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</si>
  <si>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</si>
  <si>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</si>
  <si>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</si>
  <si>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</si>
  <si>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</si>
  <si>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</si>
  <si>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</si>
  <si>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</si>
  <si>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</si>
  <si>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</si>
  <si>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</si>
  <si>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</si>
  <si>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</si>
  <si>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</si>
  <si>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</si>
  <si>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</si>
  <si>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</si>
  <si>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</si>
  <si>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</si>
  <si>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</si>
  <si>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</si>
  <si>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</si>
  <si>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</si>
  <si>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</si>
  <si>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</si>
  <si>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</si>
  <si>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</si>
  <si>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</si>
  <si>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</si>
  <si>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</si>
  <si>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</si>
  <si>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</si>
  <si>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</si>
  <si>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</si>
  <si>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</si>
  <si>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</si>
  <si>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</si>
  <si>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</si>
  <si>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</si>
  <si>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</si>
  <si>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</si>
  <si>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</si>
  <si>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</si>
  <si>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</si>
  <si>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</si>
  <si>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</si>
  <si>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</si>
  <si>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</si>
  <si>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</si>
  <si>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</si>
  <si>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</si>
  <si>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</si>
  <si>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</si>
  <si>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</si>
  <si>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</si>
  <si>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</si>
  <si>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</si>
  <si>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</si>
  <si>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</si>
  <si>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</si>
  <si>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</si>
  <si>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</si>
  <si>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</si>
  <si>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</si>
  <si>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</si>
  <si>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</si>
  <si>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</si>
  <si>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</si>
  <si>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</si>
  <si>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</si>
  <si>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</si>
  <si>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</si>
  <si>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</si>
  <si>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</si>
  <si>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</si>
  <si>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</si>
  <si>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</si>
  <si>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</si>
  <si>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</si>
  <si>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</si>
  <si>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</si>
  <si>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</si>
  <si>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</si>
  <si>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</si>
  <si>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</si>
  <si>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</si>
  <si>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</si>
  <si>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</si>
  <si>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</si>
  <si>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</si>
  <si>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</si>
  <si>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</si>
  <si>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</si>
  <si>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</si>
  <si>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</si>
  <si>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</si>
  <si>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</si>
  <si>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</si>
  <si>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</si>
  <si>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</si>
  <si>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</si>
  <si>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</si>
  <si>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</si>
  <si>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</si>
  <si>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</si>
  <si>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</si>
  <si>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</si>
  <si>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</si>
  <si>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</si>
  <si>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</si>
  <si>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</si>
  <si>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</si>
  <si>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</si>
  <si>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</si>
  <si>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</si>
  <si>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</si>
  <si>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</si>
  <si>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</si>
  <si>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</si>
  <si>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</si>
  <si>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</si>
  <si>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</si>
  <si>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</si>
  <si>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</si>
  <si>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</si>
  <si>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</si>
  <si>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</si>
  <si>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</si>
  <si>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</si>
  <si>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</si>
  <si>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</si>
  <si>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</si>
  <si>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</si>
  <si>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</si>
  <si>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</si>
  <si>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</si>
  <si>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</si>
  <si>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</si>
  <si>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</si>
  <si>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</si>
  <si>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</si>
  <si>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</si>
  <si>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</si>
  <si>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</si>
  <si>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</si>
  <si>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</si>
  <si>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</si>
  <si>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</si>
  <si>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</si>
  <si>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</si>
  <si>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</si>
  <si>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</si>
  <si>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</si>
  <si>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</si>
  <si>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</si>
  <si>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</si>
  <si>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</si>
  <si>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</si>
  <si>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</si>
  <si>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</si>
  <si>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</si>
  <si>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</si>
  <si>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</si>
  <si>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</si>
  <si>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</si>
  <si>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</si>
  <si>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</si>
  <si>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</si>
  <si>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</si>
  <si>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</si>
  <si>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</si>
  <si>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</si>
  <si>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</si>
  <si>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</si>
  <si>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</si>
  <si>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</si>
  <si>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</si>
  <si>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</si>
  <si>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</si>
  <si>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</si>
  <si>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</si>
  <si>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</si>
  <si>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</si>
  <si>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</si>
  <si>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</si>
  <si>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</si>
  <si>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</si>
  <si>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</si>
  <si>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</si>
  <si>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</si>
  <si>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</si>
  <si>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</si>
  <si>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</si>
  <si>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</si>
  <si>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</si>
  <si>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</si>
  <si>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</si>
  <si>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</si>
  <si>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</si>
  <si>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</si>
  <si>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</si>
  <si>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</si>
  <si>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</si>
  <si>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</si>
  <si>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</si>
  <si>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</si>
  <si>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</si>
  <si>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</si>
  <si>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</si>
  <si>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</si>
  <si>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</si>
  <si>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</si>
  <si>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</si>
  <si>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</si>
  <si>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</si>
  <si>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</si>
  <si>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</si>
  <si>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</si>
  <si>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</si>
  <si>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</si>
  <si>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</si>
  <si>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</si>
  <si>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</si>
  <si>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</si>
  <si>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</si>
  <si>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</si>
  <si>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</si>
  <si>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</si>
  <si>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</si>
  <si>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</si>
  <si>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</si>
  <si>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</si>
  <si>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</si>
  <si>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</si>
  <si>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</si>
  <si>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</si>
  <si>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</si>
  <si>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</si>
  <si>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</si>
  <si>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</si>
  <si>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</si>
  <si>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</si>
  <si>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</si>
  <si>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</si>
  <si>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</si>
  <si>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</si>
  <si>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</si>
  <si>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</si>
  <si>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</si>
  <si>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</si>
  <si>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</si>
  <si>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</si>
  <si>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</si>
  <si>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</si>
  <si>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</si>
  <si>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</si>
  <si>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</si>
  <si>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</si>
  <si>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</si>
  <si>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</si>
  <si>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</si>
  <si>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</si>
  <si>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</si>
  <si>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</si>
  <si>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</si>
  <si>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</si>
  <si>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</si>
  <si>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</si>
  <si>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</si>
  <si>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</si>
  <si>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</si>
  <si>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</si>
  <si>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</si>
  <si>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</si>
  <si>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</si>
  <si>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</si>
  <si>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</si>
  <si>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</si>
  <si>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</si>
  <si>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</si>
  <si>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</si>
  <si>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</si>
  <si>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</si>
  <si>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</si>
  <si>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</si>
  <si>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</si>
  <si>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</si>
  <si>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</si>
  <si>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</si>
  <si>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</si>
  <si>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</si>
  <si>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</si>
  <si>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</si>
  <si>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</si>
  <si>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</si>
  <si>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</si>
  <si>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</si>
  <si>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</si>
  <si>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</si>
  <si>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</si>
  <si>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</si>
  <si>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</si>
  <si>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</si>
  <si>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</si>
  <si>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</si>
  <si>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</si>
  <si>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</si>
  <si>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</si>
  <si>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</si>
  <si>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</si>
  <si>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</si>
  <si>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</si>
  <si>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</si>
  <si>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</si>
  <si>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</si>
  <si>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</si>
  <si>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</si>
  <si>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</si>
  <si>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</si>
  <si>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</si>
  <si>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</si>
  <si>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</si>
  <si>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</si>
  <si>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</si>
  <si>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</si>
  <si>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</si>
  <si>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</si>
  <si>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</si>
  <si>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</si>
  <si>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</si>
  <si>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</si>
  <si>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</si>
  <si>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</si>
  <si>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</si>
  <si>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</si>
  <si>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</si>
  <si>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</si>
  <si>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</si>
  <si>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</si>
  <si>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</si>
  <si>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</si>
  <si>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</si>
  <si>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</si>
  <si>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</si>
  <si>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</si>
  <si>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</si>
  <si>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</si>
  <si>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</si>
  <si>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</si>
  <si>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</si>
  <si>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</si>
  <si>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</si>
  <si>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</si>
  <si>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</si>
  <si>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</si>
  <si>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</si>
  <si>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</si>
  <si>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</si>
  <si>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</si>
  <si>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</si>
  <si>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</si>
  <si>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</si>
  <si>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</si>
  <si>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</si>
  <si>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</si>
  <si>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</si>
  <si>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</si>
  <si>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</si>
  <si>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</si>
  <si>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</si>
  <si>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</si>
  <si>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</si>
  <si>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</si>
  <si>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</si>
  <si>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</si>
  <si>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</si>
  <si>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</si>
  <si>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</si>
  <si>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</si>
  <si>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</si>
  <si>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</si>
  <si>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</si>
  <si>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</si>
  <si>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</si>
  <si>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</si>
  <si>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</si>
  <si>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</si>
  <si>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</si>
  <si>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</si>
  <si>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</si>
  <si>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</si>
  <si>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</si>
  <si>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</si>
  <si>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</si>
  <si>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</si>
  <si>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</si>
  <si>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</si>
  <si>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</si>
  <si>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</si>
  <si>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</si>
  <si>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</si>
  <si>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</si>
  <si>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</si>
  <si>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</si>
  <si>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</si>
  <si>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</si>
  <si>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</si>
  <si>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</si>
  <si>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</si>
  <si>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</si>
  <si>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</si>
  <si>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</si>
  <si>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</si>
  <si>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</si>
  <si>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</si>
  <si>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</si>
  <si>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</si>
  <si>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</si>
  <si>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</si>
  <si>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</si>
  <si>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</si>
  <si>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</si>
  <si>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</si>
  <si>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</si>
  <si>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</si>
  <si>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</si>
  <si>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</si>
  <si>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</si>
  <si>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</si>
  <si>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</si>
  <si>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</si>
  <si>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</si>
  <si>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</si>
  <si>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</si>
  <si>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</si>
  <si>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</si>
  <si>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</si>
  <si>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</si>
  <si>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</si>
  <si>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</si>
  <si>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</si>
  <si>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</si>
  <si>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</si>
  <si>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</si>
  <si>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</si>
  <si>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</si>
  <si>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</si>
  <si>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</si>
  <si>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</si>
  <si>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</si>
  <si>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</si>
  <si>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</si>
  <si>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</si>
  <si>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</si>
  <si>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</si>
  <si>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</si>
  <si>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</si>
  <si>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</si>
  <si>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</si>
  <si>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</si>
  <si>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</si>
  <si>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</si>
  <si>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</si>
  <si>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</si>
  <si>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</si>
  <si>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</si>
  <si>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</si>
  <si>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</si>
  <si>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</si>
  <si>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</si>
  <si>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</si>
  <si>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</si>
  <si>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</si>
  <si>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</si>
  <si>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</si>
  <si>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</si>
  <si>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</si>
  <si>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</si>
  <si>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</si>
  <si>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</si>
  <si>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</si>
  <si>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</si>
  <si>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</si>
  <si>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</si>
  <si>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</si>
  <si>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</si>
  <si>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</si>
  <si>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</si>
  <si>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</si>
  <si>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</si>
  <si>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</si>
  <si>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</si>
  <si>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</si>
  <si>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</si>
  <si>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</si>
  <si>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</si>
  <si>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</si>
  <si>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</si>
  <si>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</si>
  <si>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</si>
  <si>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</si>
  <si>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</si>
  <si>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</si>
  <si>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</si>
  <si>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</si>
  <si>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</si>
  <si>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</si>
  <si>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</si>
  <si>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</si>
  <si>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</si>
  <si>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</si>
  <si>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</si>
  <si>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</si>
  <si>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</si>
  <si>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</si>
  <si>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</si>
  <si>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</si>
  <si>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</si>
  <si>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</si>
  <si>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</si>
  <si>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</si>
  <si>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</si>
  <si>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</si>
  <si>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</si>
  <si>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</si>
  <si>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</si>
  <si>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</si>
  <si>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</si>
  <si>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</si>
  <si>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</si>
  <si>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</si>
  <si>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</si>
  <si>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</si>
  <si>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</si>
  <si>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</si>
  <si>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</si>
  <si>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</si>
  <si>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</si>
  <si>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</si>
  <si>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</si>
  <si>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</si>
  <si>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</si>
  <si>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</si>
  <si>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</si>
  <si>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</si>
  <si>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</si>
  <si>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</si>
  <si>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</si>
  <si>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</si>
  <si>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</si>
  <si>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</si>
  <si>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</si>
  <si>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</si>
  <si>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</si>
  <si>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</si>
  <si>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</si>
  <si>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</si>
  <si>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</si>
  <si>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</si>
  <si>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</si>
  <si>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</si>
  <si>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</si>
  <si>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</si>
  <si>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</si>
  <si>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</si>
  <si>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</si>
  <si>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</si>
  <si>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</si>
  <si>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</si>
  <si>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</si>
  <si>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</si>
  <si>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</si>
  <si>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</si>
  <si>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</si>
  <si>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</si>
  <si>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</si>
  <si>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</si>
  <si>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</si>
  <si>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</si>
  <si>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</si>
  <si>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</si>
  <si>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</si>
  <si>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</si>
  <si>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</si>
  <si>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</si>
  <si>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</si>
  <si>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</si>
  <si>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</si>
  <si>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</si>
  <si>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</si>
  <si>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</si>
  <si>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</si>
  <si>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</si>
  <si>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</si>
  <si>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</si>
  <si>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</si>
  <si>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</si>
  <si>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</si>
  <si>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</si>
  <si>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</si>
  <si>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</si>
  <si>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</si>
  <si>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</si>
  <si>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</si>
  <si>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</si>
  <si>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</si>
  <si>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</si>
  <si>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</si>
  <si>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</si>
  <si>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</si>
  <si>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</si>
  <si>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</si>
  <si>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</si>
  <si>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</si>
  <si>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</si>
  <si>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</si>
  <si>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</si>
  <si>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</si>
  <si>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</si>
  <si>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</si>
  <si>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</si>
  <si>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</si>
  <si>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</si>
  <si>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</si>
  <si>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</si>
  <si>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</si>
  <si>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</si>
  <si>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</si>
  <si>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</si>
  <si>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</si>
  <si>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</si>
  <si>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</si>
  <si>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</si>
  <si>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</si>
  <si>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</si>
  <si>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</si>
  <si>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</si>
  <si>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</si>
  <si>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</si>
  <si>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</si>
  <si>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</si>
  <si>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</si>
  <si>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</si>
  <si>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</si>
  <si>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</si>
  <si>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</si>
  <si>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</si>
  <si>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</si>
  <si>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</si>
  <si>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</si>
  <si>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</si>
  <si>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</si>
  <si>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</si>
  <si>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</si>
  <si>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</si>
  <si>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</si>
  <si>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</si>
  <si>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</si>
  <si>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</si>
  <si>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</si>
  <si>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</si>
  <si>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</si>
  <si>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</si>
  <si>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</si>
  <si>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</si>
  <si>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</si>
  <si>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</si>
  <si>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</si>
  <si>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</si>
  <si>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</si>
  <si>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</si>
  <si>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</si>
  <si>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</si>
  <si>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</si>
  <si>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</si>
  <si>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</si>
  <si>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</si>
  <si>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</si>
  <si>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</si>
  <si>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</si>
  <si>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</si>
  <si>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</si>
  <si>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</si>
  <si>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</si>
  <si>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</si>
  <si>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</si>
  <si>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</si>
  <si>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</si>
  <si>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</si>
  <si>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</si>
  <si>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</si>
  <si>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</si>
  <si>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</si>
  <si>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</si>
  <si>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</si>
  <si>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</si>
  <si>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</si>
  <si>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</si>
  <si>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</si>
  <si>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</si>
  <si>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</si>
  <si>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</si>
  <si>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</si>
  <si>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</si>
  <si>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</si>
  <si>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</si>
  <si>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</si>
  <si>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</si>
  <si>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</si>
  <si>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</si>
  <si>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</si>
  <si>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</si>
  <si>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</si>
  <si>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</si>
  <si>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</si>
  <si>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</si>
  <si>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</si>
  <si>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</si>
  <si>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</si>
  <si>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</si>
  <si>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</si>
  <si>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</si>
  <si>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</si>
  <si>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</si>
  <si>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</si>
  <si>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</si>
  <si>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</si>
  <si>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</si>
  <si>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</si>
  <si>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</si>
  <si>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</si>
  <si>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</si>
  <si>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</si>
  <si>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</si>
  <si>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</si>
  <si>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</si>
  <si>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</si>
  <si>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</si>
  <si>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</si>
  <si>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</si>
  <si>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</si>
  <si>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</si>
  <si>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</si>
  <si>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</si>
  <si>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</si>
  <si>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</si>
  <si>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</si>
  <si>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</si>
  <si>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</si>
  <si>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</si>
  <si>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</si>
  <si>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</si>
  <si>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</si>
  <si>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</si>
  <si>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</si>
  <si>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</si>
  <si>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</si>
  <si>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</si>
  <si>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</si>
  <si>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</si>
  <si>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</si>
  <si>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</si>
  <si>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</si>
  <si>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</si>
  <si>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</si>
  <si>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</si>
  <si>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</si>
  <si>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</si>
  <si>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</si>
  <si>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</si>
  <si>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</si>
  <si>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</si>
  <si>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</si>
  <si>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</si>
  <si>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</si>
  <si>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</si>
  <si>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</si>
  <si>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</si>
  <si>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</si>
  <si>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</si>
  <si>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</si>
  <si>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</si>
  <si>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</si>
  <si>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</si>
  <si>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</si>
  <si>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</si>
  <si>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</si>
  <si>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</si>
  <si>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</si>
  <si>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</si>
  <si>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</si>
  <si>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</si>
  <si>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</si>
  <si>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</si>
  <si>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</si>
  <si>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</si>
  <si>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</si>
  <si>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</si>
  <si>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</si>
  <si>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</si>
  <si>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</si>
  <si>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</si>
  <si>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</si>
  <si>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</si>
  <si>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</si>
  <si>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</si>
  <si>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</si>
  <si>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</si>
  <si>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</si>
  <si>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</si>
  <si>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</si>
  <si>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</si>
  <si>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</si>
  <si>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</si>
  <si>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</si>
  <si>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</si>
  <si>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</si>
  <si>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</si>
  <si>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</si>
  <si>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</si>
  <si>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</si>
  <si>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</si>
  <si>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</si>
  <si>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</si>
  <si>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</si>
  <si>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</si>
  <si>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</si>
  <si>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</si>
  <si>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</si>
  <si>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</si>
  <si>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</si>
  <si>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</si>
  <si>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</si>
  <si>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</si>
  <si>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</si>
  <si>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</si>
  <si>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</si>
  <si>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</si>
  <si>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</si>
  <si>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</si>
  <si>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</si>
  <si>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</si>
  <si>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</si>
  <si>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</si>
  <si>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</si>
  <si>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</si>
  <si>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</si>
  <si>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</si>
  <si>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</si>
  <si>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</si>
  <si>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</si>
  <si>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</si>
  <si>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</si>
  <si>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</si>
  <si>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</si>
  <si>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</si>
  <si>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</si>
  <si>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</si>
  <si>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</si>
  <si>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</si>
  <si>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</si>
  <si>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</si>
  <si>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</si>
  <si>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</si>
  <si>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</si>
  <si>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</si>
  <si>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</si>
  <si>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</si>
  <si>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</si>
  <si>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</si>
  <si>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</si>
  <si>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</si>
  <si>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</si>
  <si>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</si>
  <si>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</si>
  <si>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</si>
  <si>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</si>
  <si>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</si>
  <si>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</si>
  <si>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</si>
  <si>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</si>
  <si>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</si>
  <si>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</si>
  <si>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</si>
  <si>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</si>
  <si>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</si>
  <si>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</si>
  <si>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</si>
  <si>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</si>
  <si>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</si>
  <si>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</si>
  <si>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</si>
  <si>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</si>
  <si>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</si>
  <si>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</si>
  <si>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</si>
  <si>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</si>
  <si>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</si>
  <si>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</si>
  <si>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</si>
  <si>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</si>
  <si>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</si>
  <si>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</si>
  <si>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</si>
  <si>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</si>
  <si>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</si>
  <si>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</si>
  <si>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</si>
  <si>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</si>
  <si>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</si>
  <si>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</si>
  <si>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</si>
  <si>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</si>
  <si>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</si>
  <si>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</si>
  <si>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</si>
  <si>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</si>
  <si>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</si>
  <si>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</si>
  <si>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</si>
  <si>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</si>
  <si>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</si>
  <si>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</si>
  <si>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</si>
  <si>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</si>
  <si>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</si>
  <si>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</si>
  <si>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</si>
  <si>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</si>
  <si>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</si>
  <si>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</si>
  <si>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</si>
  <si>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</si>
  <si>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</si>
  <si>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</si>
  <si>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</si>
  <si>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</si>
  <si>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</si>
  <si>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</si>
  <si>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</si>
  <si>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</si>
  <si>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</si>
  <si>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</si>
  <si>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</si>
  <si>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</si>
  <si>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</si>
  <si>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</si>
  <si>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</si>
  <si>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</si>
  <si>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</si>
  <si>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</si>
  <si>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</si>
  <si>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</si>
  <si>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</si>
  <si>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</si>
  <si>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</si>
  <si>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</si>
  <si>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</si>
  <si>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</si>
  <si>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</si>
  <si>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</si>
  <si>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</si>
  <si>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</si>
  <si>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</si>
  <si>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</si>
  <si>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</si>
  <si>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</si>
  <si>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</si>
  <si>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</si>
  <si>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</si>
  <si>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</si>
  <si>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</si>
  <si>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</si>
  <si>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</si>
  <si>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</si>
  <si>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</si>
  <si>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</si>
  <si>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</si>
  <si>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</si>
  <si>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</si>
  <si>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</si>
  <si>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</si>
  <si>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</si>
  <si>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</si>
  <si>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</si>
  <si>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</si>
  <si>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</si>
  <si>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</si>
  <si>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</si>
  <si>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</si>
  <si>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</si>
  <si>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</si>
  <si>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</si>
  <si>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</si>
  <si>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</si>
  <si>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</si>
  <si>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</si>
  <si>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</si>
  <si>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</si>
  <si>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</si>
  <si>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</si>
  <si>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</si>
  <si>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</si>
  <si>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</si>
  <si>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</si>
  <si>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</si>
  <si>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</si>
  <si>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</si>
  <si>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</si>
  <si>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</si>
  <si>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</si>
  <si>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</si>
  <si>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</si>
  <si>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</si>
  <si>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</si>
  <si>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</si>
  <si>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</si>
  <si>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</si>
  <si>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</si>
  <si>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</si>
  <si>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</si>
  <si>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</si>
  <si>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</si>
  <si>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</si>
  <si>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</si>
  <si>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</si>
  <si>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</si>
  <si>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</si>
  <si>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</si>
  <si>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</si>
  <si>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</si>
  <si>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</si>
  <si>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</si>
  <si>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</si>
  <si>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</si>
  <si>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</si>
  <si>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</si>
  <si>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</si>
  <si>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</si>
  <si>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</si>
  <si>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</si>
  <si>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</si>
  <si>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</si>
  <si>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</si>
  <si>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</si>
  <si>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</si>
  <si>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</si>
  <si>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</si>
  <si>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</si>
  <si>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</si>
  <si>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</si>
  <si>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</si>
  <si>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</si>
  <si>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</si>
  <si>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</si>
  <si>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</si>
  <si>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</si>
  <si>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</si>
  <si>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</si>
  <si>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</si>
  <si>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</si>
  <si>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</si>
  <si>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</si>
  <si>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</si>
  <si>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</si>
  <si>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</si>
  <si>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</si>
  <si>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</si>
  <si>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</si>
  <si>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</si>
  <si>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</si>
  <si>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</si>
  <si>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</si>
  <si>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</si>
  <si>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</si>
  <si>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</si>
  <si>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</si>
  <si>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</si>
  <si>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</si>
  <si>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</si>
  <si>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</si>
  <si>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</si>
  <si>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</si>
  <si>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</si>
  <si>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</si>
  <si>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</si>
  <si>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</si>
  <si>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</si>
  <si>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</si>
  <si>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</si>
  <si>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</si>
  <si>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</si>
  <si>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</si>
  <si>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</si>
  <si>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</si>
  <si>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</si>
  <si>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</si>
  <si>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</si>
  <si>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</si>
  <si>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</si>
  <si>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</si>
  <si>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</si>
  <si>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</si>
  <si>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</si>
  <si>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</si>
  <si>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</si>
  <si>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</si>
  <si>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</si>
  <si>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</si>
  <si>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</si>
  <si>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</si>
  <si>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</si>
  <si>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</si>
  <si>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</si>
  <si>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</si>
  <si>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</si>
  <si>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</si>
  <si>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</si>
  <si>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</si>
  <si>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</si>
  <si>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</si>
  <si>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</si>
  <si>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</si>
  <si>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</si>
  <si>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</si>
  <si>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</si>
  <si>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</si>
  <si>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</si>
  <si>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</si>
  <si>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</si>
  <si>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</si>
  <si>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</si>
  <si>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</si>
  <si>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</si>
  <si>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</si>
  <si>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</si>
  <si>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</si>
  <si>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</si>
  <si>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</si>
  <si>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</si>
  <si>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</si>
  <si>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</si>
  <si>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</si>
  <si>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</si>
  <si>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</si>
  <si>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</si>
  <si>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</si>
  <si>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</si>
  <si>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</si>
  <si>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</si>
  <si>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</si>
  <si>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</si>
  <si>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</si>
  <si>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</si>
  <si>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</si>
  <si>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</si>
  <si>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</si>
  <si>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</si>
  <si>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</si>
  <si>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</si>
  <si>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</si>
  <si>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</si>
  <si>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</si>
  <si>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</si>
  <si>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</si>
  <si>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</si>
  <si>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</si>
  <si>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</si>
  <si>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</si>
  <si>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</si>
  <si>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</si>
  <si>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</si>
  <si>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</si>
  <si>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</si>
  <si>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</si>
  <si>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</si>
  <si>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</si>
  <si>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</si>
  <si>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</si>
  <si>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</si>
  <si>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</si>
  <si>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</si>
  <si>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</si>
  <si>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</si>
  <si>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</si>
  <si>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</si>
  <si>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</si>
  <si>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</si>
  <si>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</si>
  <si>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</si>
  <si>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</si>
  <si>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</si>
  <si>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</si>
  <si>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</si>
  <si>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</si>
  <si>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</si>
  <si>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</si>
  <si>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</si>
  <si>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</si>
  <si>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</si>
  <si>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</si>
  <si>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</si>
  <si>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</si>
  <si>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</si>
  <si>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</si>
  <si>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</si>
  <si>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</si>
  <si>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</si>
  <si>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</si>
  <si>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</si>
  <si>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</si>
  <si>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</si>
  <si>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</si>
  <si>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</si>
  <si>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</si>
  <si>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</si>
  <si>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</si>
  <si>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</si>
  <si>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</si>
  <si>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</si>
  <si>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</si>
  <si>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</si>
  <si>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</si>
  <si>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</si>
  <si>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</si>
  <si>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</si>
  <si>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</si>
  <si>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</si>
  <si>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</si>
  <si>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</si>
  <si>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</si>
  <si>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</si>
  <si>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</si>
  <si>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</si>
  <si>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</si>
  <si>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</si>
  <si>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</si>
  <si>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</si>
  <si>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</si>
  <si>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</si>
  <si>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</si>
  <si>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</si>
  <si>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</si>
  <si>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</si>
  <si>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</si>
  <si>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</si>
  <si>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</si>
  <si>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</si>
  <si>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</si>
  <si>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</si>
  <si>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</si>
  <si>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</si>
  <si>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</si>
  <si>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</si>
  <si>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</si>
  <si>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</si>
  <si>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</si>
  <si>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</si>
  <si>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</si>
  <si>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</si>
  <si>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</si>
  <si>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</si>
  <si>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</si>
  <si>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</si>
  <si>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</si>
  <si>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</si>
  <si>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</si>
  <si>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</si>
  <si>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</si>
  <si>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</si>
  <si>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</si>
  <si>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</si>
  <si>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</si>
  <si>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</si>
  <si>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</si>
  <si>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</si>
  <si>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</si>
  <si>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</si>
  <si>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</si>
  <si>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</si>
  <si>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</si>
  <si>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</si>
  <si>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</si>
  <si>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</si>
  <si>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</si>
  <si>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</si>
  <si>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</si>
  <si>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</si>
  <si>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</si>
  <si>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</si>
  <si>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</si>
  <si>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</si>
  <si>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</si>
  <si>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</si>
  <si>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</si>
  <si>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</si>
  <si>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</si>
  <si>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</si>
  <si>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</si>
  <si>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</si>
  <si>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</si>
  <si>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</si>
  <si>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</si>
  <si>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</si>
  <si>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</si>
  <si>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</si>
  <si>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</si>
  <si>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</si>
  <si>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</si>
  <si>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</si>
  <si>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</si>
  <si>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</si>
  <si>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</si>
  <si>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</si>
  <si>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</si>
  <si>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</si>
  <si>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</si>
  <si>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</si>
  <si>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</si>
  <si>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</si>
  <si>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</si>
  <si>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</si>
  <si>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</si>
  <si>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</si>
  <si>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</si>
  <si>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</si>
  <si>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</si>
  <si>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</si>
  <si>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</si>
  <si>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</si>
  <si>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</si>
  <si>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</si>
  <si>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</si>
  <si>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</si>
  <si>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</si>
  <si>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</si>
  <si>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</si>
  <si>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</si>
  <si>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</si>
  <si>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</si>
  <si>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</si>
  <si>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</si>
  <si>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</si>
  <si>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</si>
  <si>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</si>
  <si>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</si>
  <si>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</si>
  <si>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</si>
  <si>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</si>
  <si>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</si>
  <si>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</si>
  <si>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</si>
  <si>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</si>
  <si>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</si>
  <si>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</si>
  <si>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</si>
  <si>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</si>
  <si>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</si>
  <si>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</si>
  <si>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</si>
  <si>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</si>
  <si>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</si>
  <si>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</si>
  <si>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</si>
  <si>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</si>
  <si>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</si>
  <si>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</si>
  <si>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</si>
  <si>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</si>
  <si>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</si>
  <si>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</si>
  <si>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</si>
  <si>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</si>
  <si>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</si>
  <si>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</si>
  <si>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</si>
  <si>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</si>
  <si>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</si>
  <si>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</si>
  <si>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</si>
  <si>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</si>
  <si>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</si>
  <si>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</si>
  <si>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</si>
  <si>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</si>
  <si>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</si>
  <si>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</si>
  <si>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</si>
  <si>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</si>
  <si>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</si>
  <si>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</si>
  <si>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</si>
  <si>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</si>
  <si>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</si>
  <si>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</si>
  <si>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</si>
  <si>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</si>
  <si>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</si>
  <si>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</si>
  <si>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</si>
  <si>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</si>
  <si>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</si>
  <si>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</si>
  <si>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</si>
  <si>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</si>
  <si>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</si>
  <si>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</si>
  <si>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</si>
  <si>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</si>
  <si>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</si>
  <si>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</si>
  <si>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</si>
  <si>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</si>
  <si>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</si>
  <si>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</si>
  <si>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</si>
  <si>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</si>
  <si>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</si>
  <si>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</si>
  <si>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</si>
  <si>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</si>
  <si>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</si>
  <si>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</si>
  <si>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</si>
  <si>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</si>
  <si>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</si>
  <si>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</si>
  <si>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</si>
  <si>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</si>
  <si>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</si>
  <si>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</si>
  <si>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</si>
  <si>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</si>
  <si>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</si>
  <si>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</si>
  <si>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</si>
  <si>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</si>
  <si>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</si>
  <si>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</si>
  <si>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</si>
  <si>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</si>
  <si>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</si>
  <si>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</si>
  <si>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</si>
  <si>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</si>
  <si>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</si>
  <si>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</si>
  <si>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</si>
  <si>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</si>
  <si>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</si>
  <si>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</si>
  <si>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</si>
  <si>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</si>
  <si>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</si>
  <si>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</si>
  <si>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</si>
  <si>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</si>
  <si>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</si>
  <si>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</si>
  <si>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</si>
  <si>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</si>
  <si>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</si>
  <si>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</si>
  <si>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</si>
  <si>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</si>
  <si>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</si>
  <si>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</si>
  <si>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</si>
  <si>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</si>
  <si>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</si>
  <si>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</si>
  <si>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</si>
  <si>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</si>
  <si>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</si>
  <si>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</si>
  <si>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</si>
  <si>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</si>
  <si>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</si>
  <si>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</si>
  <si>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</si>
  <si>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</si>
  <si>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</si>
  <si>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</si>
  <si>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</si>
  <si>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</si>
  <si>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</si>
  <si>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</si>
  <si>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</si>
  <si>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</si>
  <si>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</si>
  <si>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</si>
  <si>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</si>
  <si>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</si>
  <si>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</si>
  <si>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</si>
  <si>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</si>
  <si>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</si>
  <si>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</si>
  <si>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</si>
  <si>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</si>
  <si>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</si>
  <si>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</si>
  <si>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</si>
  <si>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</si>
  <si>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</si>
  <si>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</si>
  <si>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</si>
  <si>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</si>
  <si>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</si>
  <si>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</si>
  <si>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</si>
  <si>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</si>
  <si>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</si>
  <si>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</si>
  <si>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</si>
  <si>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</si>
  <si>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</si>
  <si>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</si>
  <si>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</si>
  <si>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</si>
  <si>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</si>
  <si>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</si>
  <si>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</si>
  <si>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</si>
  <si>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</si>
  <si>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</si>
  <si>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</si>
  <si>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</si>
  <si>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</si>
  <si>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</si>
  <si>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</si>
  <si>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</si>
  <si>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</si>
  <si>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</si>
  <si>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</si>
  <si>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</si>
  <si>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</si>
  <si>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</si>
  <si>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</si>
  <si>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</si>
  <si>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</si>
  <si>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</si>
  <si>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</si>
  <si>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</si>
  <si>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</si>
  <si>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</si>
  <si>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</si>
  <si>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</si>
  <si>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</si>
  <si>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</si>
  <si>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</si>
  <si>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</si>
  <si>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</si>
  <si>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</si>
  <si>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</si>
  <si>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</si>
  <si>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</si>
  <si>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</si>
  <si>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</si>
  <si>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</si>
  <si>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</si>
  <si>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</si>
  <si>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</si>
  <si>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</si>
  <si>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</si>
  <si>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</si>
  <si>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</si>
  <si>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</si>
  <si>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</si>
  <si>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</si>
  <si>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</si>
  <si>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</si>
  <si>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</si>
  <si>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</si>
  <si>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</si>
  <si>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</si>
  <si>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</si>
  <si>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</si>
  <si>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</si>
  <si>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</si>
  <si>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</si>
  <si>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</si>
  <si>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</si>
  <si>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</si>
  <si>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</si>
  <si>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</si>
  <si>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</si>
  <si>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</si>
  <si>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</si>
  <si>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</si>
  <si>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</si>
  <si>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</si>
  <si>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</si>
  <si>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</si>
  <si>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</si>
  <si>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</si>
  <si>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</si>
  <si>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</si>
  <si>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</si>
  <si>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</si>
  <si>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</si>
  <si>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</si>
  <si>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</si>
  <si>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</si>
  <si>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</si>
  <si>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</si>
  <si>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</si>
  <si>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</si>
  <si>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</si>
  <si>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</si>
  <si>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</si>
  <si>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</si>
  <si>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</si>
  <si>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</si>
  <si>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</si>
  <si>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</si>
  <si>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</si>
  <si>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</si>
  <si>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</si>
  <si>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</si>
  <si>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</si>
  <si>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</si>
  <si>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</si>
  <si>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</si>
  <si>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</si>
  <si>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</si>
  <si>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</si>
  <si>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</si>
  <si>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</si>
  <si>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</si>
  <si>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</si>
  <si>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</si>
  <si>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</si>
  <si>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</si>
  <si>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</si>
  <si>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</si>
  <si>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</si>
  <si>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</si>
  <si>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</si>
  <si>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</si>
  <si>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</si>
  <si>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</si>
  <si>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</si>
  <si>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</si>
  <si>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</si>
  <si>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</si>
  <si>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</si>
  <si>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</si>
  <si>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</si>
  <si>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</si>
  <si>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</si>
  <si>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</si>
  <si>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</si>
  <si>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</si>
  <si>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</si>
  <si>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</si>
  <si>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</si>
  <si>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</si>
  <si>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</si>
  <si>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</si>
  <si>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</si>
  <si>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</si>
  <si>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</si>
  <si>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</si>
  <si>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</si>
  <si>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</si>
  <si>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</si>
  <si>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</si>
  <si>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</si>
  <si>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</si>
  <si>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</si>
  <si>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</si>
  <si>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</si>
  <si>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</si>
  <si>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</si>
  <si>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</si>
  <si>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</si>
  <si>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</si>
  <si>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</si>
  <si>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</si>
  <si>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</si>
  <si>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</si>
  <si>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</si>
  <si>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</si>
  <si>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</si>
  <si>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</si>
  <si>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</si>
  <si>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</si>
  <si>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</si>
  <si>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</si>
  <si>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</si>
  <si>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</si>
  <si>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</si>
  <si>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</si>
  <si>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</si>
  <si>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</si>
  <si>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</si>
  <si>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</si>
  <si>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</si>
  <si>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</si>
  <si>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</si>
  <si>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</si>
  <si>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</si>
  <si>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</si>
  <si>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</si>
  <si>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</si>
  <si>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</si>
  <si>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</si>
  <si>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</si>
  <si>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</si>
  <si>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</si>
  <si>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</si>
  <si>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</si>
  <si>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</si>
  <si>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</si>
  <si>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</si>
  <si>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</si>
  <si>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</si>
  <si>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</si>
  <si>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</si>
  <si>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</si>
  <si>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</si>
  <si>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</si>
  <si>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</si>
  <si>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</si>
  <si>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</si>
  <si>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</si>
  <si>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</si>
  <si>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</si>
  <si>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</si>
  <si>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</si>
  <si>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</si>
  <si>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</si>
  <si>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</si>
  <si>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</si>
  <si>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</si>
  <si>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</si>
  <si>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</si>
  <si>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</si>
  <si>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</si>
  <si>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</si>
  <si>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</si>
  <si>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</si>
  <si>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</si>
  <si>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</si>
  <si>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</si>
  <si>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</si>
  <si>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</si>
  <si>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</si>
  <si>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</si>
  <si>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</si>
  <si>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</si>
  <si>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</si>
  <si>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</si>
  <si>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</si>
  <si>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</si>
  <si>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</si>
  <si>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</si>
  <si>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</si>
  <si>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</si>
  <si>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</si>
  <si>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</si>
  <si>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</si>
  <si>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</si>
  <si>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</si>
  <si>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</si>
  <si>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</si>
  <si>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</si>
  <si>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</si>
  <si>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</si>
  <si>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</si>
  <si>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</si>
  <si>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</si>
  <si>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</si>
  <si>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</si>
  <si>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</si>
  <si>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</si>
  <si>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</si>
  <si>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</si>
  <si>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</si>
  <si>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</si>
  <si>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</si>
  <si>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</si>
  <si>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</si>
  <si>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</si>
  <si>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</si>
  <si>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</si>
  <si>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</si>
  <si>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</si>
  <si>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</si>
  <si>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</si>
  <si>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</si>
  <si>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</si>
  <si>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</si>
  <si>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</si>
  <si>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</si>
  <si>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</si>
  <si>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</si>
  <si>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</si>
  <si>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</si>
  <si>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</si>
  <si>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</si>
  <si>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</si>
  <si>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</si>
  <si>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</si>
  <si>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</si>
  <si>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</si>
  <si>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</si>
  <si>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</si>
  <si>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</si>
  <si>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</si>
  <si>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</si>
  <si>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</si>
  <si>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</si>
  <si>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</si>
  <si>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</si>
  <si>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</si>
  <si>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</si>
  <si>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</si>
  <si>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</si>
  <si>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</si>
  <si>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</si>
  <si>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</si>
  <si>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</si>
  <si>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</si>
  <si>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</si>
  <si>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</si>
  <si>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</si>
  <si>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</si>
  <si>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</si>
  <si>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</si>
  <si>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</si>
  <si>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</si>
  <si>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</si>
  <si>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</si>
  <si>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</si>
  <si>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</si>
  <si>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</si>
  <si>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</si>
  <si>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</si>
  <si>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</si>
  <si>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</si>
  <si>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</si>
  <si>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</si>
  <si>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</si>
  <si>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</si>
  <si>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</si>
  <si>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</si>
  <si>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</si>
  <si>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</si>
  <si>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</si>
  <si>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</si>
  <si>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</si>
  <si>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</si>
  <si>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</si>
  <si>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</si>
  <si>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</si>
  <si>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</si>
  <si>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</si>
  <si>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</si>
  <si>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</si>
  <si>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</si>
  <si>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</si>
  <si>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</si>
  <si>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</si>
  <si>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</si>
  <si>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</si>
  <si>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</si>
  <si>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</si>
  <si>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</si>
  <si>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</si>
  <si>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</si>
  <si>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</si>
  <si>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</si>
  <si>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</si>
  <si>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</si>
  <si>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</si>
  <si>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</si>
  <si>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</si>
  <si>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</si>
  <si>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</si>
  <si>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</si>
  <si>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</si>
  <si>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</si>
  <si>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</si>
  <si>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</si>
  <si>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</si>
  <si>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</si>
  <si>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</si>
  <si>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</si>
  <si>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</si>
  <si>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</si>
  <si>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</si>
  <si>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</si>
  <si>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</si>
  <si>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</si>
  <si>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</si>
  <si>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</si>
  <si>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</si>
  <si>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</si>
  <si>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</si>
  <si>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</si>
  <si>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</si>
  <si>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</si>
  <si>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</si>
  <si>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</si>
  <si>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</si>
  <si>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</si>
  <si>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</si>
  <si>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</si>
  <si>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</si>
  <si>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</si>
  <si>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</si>
  <si>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</si>
  <si>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</si>
  <si>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</si>
  <si>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</si>
  <si>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</si>
  <si>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</si>
  <si>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</si>
  <si>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</si>
  <si>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</si>
  <si>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</si>
  <si>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</si>
  <si>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</si>
  <si>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</si>
  <si>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</si>
  <si>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</si>
  <si>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</si>
  <si>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</si>
  <si>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</si>
  <si>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</si>
  <si>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</si>
  <si>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</si>
  <si>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</si>
  <si>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</si>
  <si>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</si>
  <si>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</si>
  <si>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</si>
  <si>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</si>
  <si>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</si>
  <si>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</si>
  <si>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</si>
  <si>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</si>
  <si>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</si>
  <si>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</si>
  <si>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</si>
  <si>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</si>
  <si>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</si>
  <si>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</si>
  <si>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</si>
  <si>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</si>
  <si>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</si>
  <si>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</si>
  <si>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</si>
  <si>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</si>
  <si>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</si>
  <si>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</si>
  <si>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</si>
  <si>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</si>
  <si>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</si>
  <si>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</si>
  <si>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</si>
  <si>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</si>
  <si>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</si>
  <si>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</si>
  <si>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</si>
  <si>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</si>
  <si>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</si>
  <si>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</si>
  <si>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</si>
  <si>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</si>
  <si>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</si>
  <si>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</si>
  <si>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</si>
  <si>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</si>
  <si>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</si>
  <si>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</si>
  <si>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</si>
  <si>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</si>
  <si>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</si>
  <si>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</si>
  <si>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</si>
  <si>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</si>
  <si>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</si>
  <si>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</si>
  <si>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</si>
  <si>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</si>
  <si>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</si>
  <si>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</si>
  <si>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</si>
  <si>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</si>
  <si>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</si>
  <si>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</si>
  <si>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</si>
  <si>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</si>
  <si>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</si>
  <si>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</si>
  <si>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</si>
  <si>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</si>
  <si>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</si>
  <si>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</si>
  <si>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</si>
  <si>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</si>
  <si>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</si>
  <si>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</si>
  <si>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</si>
  <si>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</si>
  <si>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</si>
  <si>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</si>
  <si>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</si>
  <si>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</si>
  <si>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</si>
  <si>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</si>
  <si>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</si>
  <si>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</si>
  <si>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</si>
  <si>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</si>
  <si>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</si>
  <si>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</si>
  <si>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</si>
  <si>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</si>
  <si>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</si>
  <si>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</si>
  <si>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</si>
  <si>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</si>
  <si>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</si>
  <si>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</si>
  <si>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</si>
  <si>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</si>
  <si>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</si>
  <si>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</si>
  <si>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</si>
  <si>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</si>
  <si>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</si>
  <si>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</si>
  <si>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</si>
  <si>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</si>
  <si>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</si>
  <si>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</si>
  <si>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</si>
  <si>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</si>
  <si>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</si>
  <si>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</si>
  <si>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</si>
  <si>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</si>
  <si>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</si>
  <si>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</si>
  <si>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</si>
  <si>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</si>
  <si>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</si>
  <si>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</si>
  <si>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</si>
  <si>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</si>
  <si>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</si>
  <si>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</si>
  <si>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</si>
  <si>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</si>
  <si>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</si>
  <si>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</si>
  <si>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</si>
  <si>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</si>
  <si>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</si>
  <si>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</si>
  <si>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</si>
  <si>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</si>
  <si>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</si>
  <si>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</si>
  <si>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</si>
  <si>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</si>
  <si>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</si>
  <si>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</si>
  <si>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</si>
  <si>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</si>
  <si>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</si>
  <si>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</si>
  <si>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</si>
  <si>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</si>
  <si>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</si>
  <si>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</si>
  <si>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</si>
  <si>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</si>
  <si>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</si>
  <si>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</si>
  <si>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</si>
  <si>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</si>
  <si>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</si>
  <si>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</si>
  <si>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</si>
  <si>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</si>
  <si>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</si>
  <si>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</si>
  <si>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</si>
  <si>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</si>
  <si>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</si>
  <si>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</si>
  <si>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</si>
  <si>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</si>
  <si>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</si>
  <si>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</si>
  <si>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</si>
  <si>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</si>
  <si>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</si>
  <si>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</si>
  <si>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</si>
  <si>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</si>
  <si>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</si>
  <si>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</si>
  <si>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</si>
  <si>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</si>
  <si>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</si>
  <si>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</si>
  <si>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</si>
  <si>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</si>
  <si>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</si>
  <si>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</si>
  <si>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</si>
  <si>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</si>
  <si>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</si>
  <si>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</si>
  <si>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</si>
  <si>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</si>
  <si>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</si>
  <si>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</si>
  <si>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</si>
  <si>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</si>
  <si>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</si>
  <si>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</si>
  <si>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</si>
  <si>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</si>
  <si>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</si>
  <si>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</si>
  <si>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</si>
  <si>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</si>
  <si>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</si>
  <si>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</si>
  <si>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</si>
  <si>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</si>
  <si>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</si>
  <si>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</si>
  <si>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</si>
  <si>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</si>
  <si>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</si>
  <si>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</si>
  <si>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</si>
  <si>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</si>
  <si>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</si>
  <si>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</si>
  <si>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</si>
  <si>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</si>
  <si>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</si>
  <si>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</si>
  <si>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</si>
  <si>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</si>
  <si>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</si>
  <si>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</si>
  <si>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</si>
  <si>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</si>
  <si>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</si>
  <si>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</si>
  <si>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</si>
  <si>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</si>
  <si>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</si>
  <si>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</si>
  <si>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</si>
  <si>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</si>
  <si>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</si>
  <si>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</si>
  <si>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</si>
  <si>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</si>
  <si>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</si>
  <si>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</si>
  <si>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</si>
  <si>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</si>
  <si>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</si>
  <si>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</si>
  <si>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</si>
  <si>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</si>
  <si>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</si>
  <si>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</si>
  <si>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</si>
  <si>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</si>
  <si>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</si>
  <si>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</si>
  <si>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</si>
  <si>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</si>
  <si>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</si>
  <si>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</si>
  <si>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</si>
  <si>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</si>
  <si>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</si>
  <si>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</si>
  <si>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</si>
  <si>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</si>
  <si>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</si>
  <si>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</si>
  <si>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</si>
  <si>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</si>
  <si>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</si>
  <si>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</si>
  <si>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</si>
  <si>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</si>
  <si>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</si>
  <si>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</si>
  <si>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</si>
  <si>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</si>
  <si>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</si>
  <si>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</si>
  <si>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</si>
  <si>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</si>
  <si>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</si>
  <si>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</si>
  <si>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</si>
  <si>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</si>
  <si>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</si>
  <si>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</si>
  <si>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</si>
  <si>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</si>
  <si>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</si>
  <si>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</si>
  <si>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</si>
  <si>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</si>
  <si>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</si>
  <si>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</si>
  <si>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</si>
  <si>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</si>
  <si>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</si>
  <si>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</si>
  <si>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</si>
  <si>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</si>
  <si>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</si>
  <si>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</si>
  <si>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</si>
  <si>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</si>
  <si>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</si>
  <si>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</si>
  <si>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</si>
  <si>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</si>
  <si>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</si>
  <si>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</si>
  <si>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</si>
  <si>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</si>
  <si>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</si>
  <si>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</si>
  <si>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</si>
  <si>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</si>
  <si>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</si>
  <si>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</si>
  <si>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</si>
  <si>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</si>
  <si>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</si>
  <si>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</si>
  <si>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</si>
  <si>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</si>
  <si>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</si>
  <si>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</si>
  <si>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</si>
  <si>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</si>
  <si>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</si>
  <si>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</si>
  <si>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</si>
  <si>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</si>
  <si>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</si>
  <si>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</si>
  <si>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</si>
  <si>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</si>
  <si>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</si>
  <si>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</si>
  <si>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</si>
  <si>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</si>
  <si>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</si>
  <si>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</si>
  <si>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</si>
  <si>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</si>
  <si>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</si>
  <si>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</si>
  <si>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</si>
  <si>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</si>
  <si>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</si>
  <si>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</si>
  <si>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</si>
  <si>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</si>
  <si>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</si>
  <si>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</si>
  <si>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</si>
  <si>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</si>
  <si>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</si>
  <si>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</si>
  <si>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</si>
  <si>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</si>
  <si>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</si>
  <si>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</si>
  <si>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</si>
  <si>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</si>
  <si>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</si>
  <si>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</si>
  <si>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</si>
  <si>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</si>
  <si>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</si>
  <si>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</si>
  <si>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</si>
  <si>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</si>
  <si>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</si>
  <si>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</si>
  <si>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</si>
  <si>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</si>
  <si>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</si>
  <si>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</si>
  <si>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</si>
  <si>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</si>
  <si>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</si>
  <si>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</si>
  <si>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</si>
  <si>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</si>
  <si>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</si>
  <si>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</si>
  <si>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</si>
  <si>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</si>
  <si>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</si>
  <si>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</si>
  <si>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</si>
  <si>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</si>
  <si>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</si>
  <si>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</si>
  <si>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</si>
  <si>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</si>
  <si>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</si>
  <si>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</si>
  <si>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</si>
  <si>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</si>
  <si>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</si>
  <si>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</si>
  <si>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</si>
  <si>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</si>
  <si>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</si>
  <si>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</si>
  <si>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</si>
  <si>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</si>
  <si>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</si>
  <si>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</si>
  <si>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</si>
  <si>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</si>
  <si>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</si>
  <si>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</si>
  <si>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</si>
  <si>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</si>
  <si>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</si>
  <si>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</si>
  <si>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</si>
  <si>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</si>
  <si>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</si>
  <si>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</si>
  <si>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</si>
  <si>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</si>
  <si>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</si>
  <si>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</si>
  <si>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</si>
  <si>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</si>
  <si>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</si>
  <si>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</si>
  <si>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</si>
  <si>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</si>
  <si>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</si>
  <si>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</si>
  <si>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</si>
  <si>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</si>
  <si>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</si>
  <si>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</si>
  <si>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</si>
  <si>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</si>
  <si>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</si>
  <si>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</si>
  <si>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</si>
  <si>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</si>
  <si>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</si>
  <si>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</si>
  <si>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</si>
  <si>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</si>
  <si>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</si>
  <si>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</si>
  <si>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</si>
  <si>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</si>
  <si>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</si>
  <si>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</si>
  <si>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</si>
  <si>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</si>
  <si>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</si>
  <si>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</si>
  <si>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</si>
  <si>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</si>
  <si>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</si>
  <si>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</si>
  <si>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</si>
  <si>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</si>
  <si>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</si>
  <si>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</si>
  <si>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</si>
  <si>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</si>
  <si>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</si>
  <si>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</si>
  <si>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</si>
  <si>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</si>
  <si>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</si>
  <si>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</si>
  <si>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</si>
  <si>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</si>
  <si>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</si>
  <si>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</si>
  <si>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</si>
  <si>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</si>
  <si>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</si>
  <si>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</si>
  <si>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</si>
  <si>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</si>
  <si>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</si>
  <si>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</si>
  <si>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</si>
  <si>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</si>
  <si>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</si>
  <si>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</si>
  <si>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</si>
  <si>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</si>
  <si>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</si>
  <si>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</si>
  <si>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</si>
  <si>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</si>
  <si>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</si>
  <si>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</si>
  <si>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</si>
  <si>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</si>
  <si>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</si>
  <si>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</si>
  <si>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</si>
  <si>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</si>
  <si>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</si>
  <si>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</si>
  <si>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</si>
  <si>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</si>
  <si>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</si>
  <si>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</si>
  <si>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</si>
  <si>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</si>
  <si>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</si>
  <si>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</si>
  <si>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</si>
  <si>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</si>
  <si>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</si>
  <si>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</si>
  <si>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</si>
  <si>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</si>
  <si>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</si>
  <si>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</si>
  <si>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</si>
  <si>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</si>
  <si>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</si>
  <si>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</si>
  <si>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</si>
  <si>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</si>
  <si>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</si>
  <si>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</si>
  <si>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</si>
  <si>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</si>
  <si>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</si>
  <si>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</si>
  <si>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</si>
  <si>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</si>
  <si>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</si>
  <si>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</si>
  <si>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</si>
  <si>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</si>
  <si>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</si>
  <si>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</si>
  <si>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</si>
  <si>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</si>
  <si>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</si>
  <si>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</si>
  <si>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</si>
  <si>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</si>
  <si>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</si>
  <si>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</si>
  <si>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</si>
  <si>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</si>
  <si>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</si>
  <si>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</si>
  <si>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</si>
  <si>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</si>
  <si>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</si>
  <si>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</si>
  <si>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</si>
  <si>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</si>
  <si>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</si>
  <si>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</si>
  <si>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</si>
  <si>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</si>
  <si>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</si>
  <si>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</si>
  <si>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</si>
  <si>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</si>
  <si>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</si>
  <si>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</si>
  <si>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</si>
  <si>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</si>
  <si>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</si>
  <si>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</si>
  <si>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</si>
  <si>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</si>
  <si>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</si>
  <si>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</si>
  <si>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</si>
  <si>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</si>
  <si>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</si>
  <si>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</si>
  <si>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</si>
  <si>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</si>
  <si>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</si>
  <si>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</si>
  <si>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</si>
  <si>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</si>
  <si>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</si>
  <si>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</si>
  <si>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</si>
  <si>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</si>
  <si>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</si>
  <si>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</si>
  <si>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</si>
  <si>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</si>
  <si>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</si>
  <si>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</si>
  <si>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</si>
  <si>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</si>
  <si>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</si>
  <si>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</si>
  <si>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</si>
  <si>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</si>
  <si>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</si>
  <si>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</si>
  <si>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</si>
  <si>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</si>
  <si>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</si>
  <si>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</si>
  <si>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</si>
  <si>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</si>
  <si>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</si>
  <si>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</si>
  <si>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</si>
  <si>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</si>
  <si>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</si>
  <si>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</si>
  <si>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</si>
  <si>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</si>
  <si>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</si>
  <si>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</si>
  <si>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</si>
  <si>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</si>
  <si>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</si>
  <si>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</si>
  <si>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</si>
  <si>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</si>
  <si>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</si>
  <si>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</si>
  <si>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</si>
  <si>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</si>
  <si>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</si>
  <si>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</si>
  <si>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</si>
  <si>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</si>
  <si>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</si>
  <si>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</si>
  <si>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</si>
  <si>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</si>
  <si>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</si>
  <si>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</si>
  <si>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</si>
  <si>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</si>
  <si>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</si>
  <si>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</si>
  <si>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</si>
  <si>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</si>
  <si>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</si>
  <si>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</si>
  <si>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</si>
  <si>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</si>
  <si>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</si>
  <si>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</si>
  <si>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</si>
  <si>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</si>
  <si>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</si>
  <si>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</si>
  <si>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</si>
  <si>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</si>
  <si>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</si>
  <si>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</si>
  <si>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</si>
  <si>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</si>
  <si>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</si>
  <si>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</si>
  <si>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</si>
  <si>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</si>
  <si>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</si>
  <si>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</si>
  <si>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</si>
  <si>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</si>
  <si>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</si>
  <si>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</si>
  <si>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</si>
  <si>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</si>
  <si>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</si>
  <si>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</si>
  <si>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</si>
  <si>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</si>
  <si>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</si>
  <si>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</si>
  <si>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</si>
  <si>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</si>
  <si>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</si>
  <si>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</si>
  <si>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</si>
  <si>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</si>
  <si>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</si>
  <si>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</si>
  <si>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</si>
  <si>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</si>
  <si>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</si>
  <si>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</si>
  <si>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</si>
  <si>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</si>
  <si>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</si>
  <si>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</si>
  <si>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</si>
  <si>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</si>
  <si>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</si>
  <si>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</si>
  <si>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</si>
  <si>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</si>
  <si>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</si>
  <si>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</si>
  <si>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</si>
  <si>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</si>
  <si>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</si>
  <si>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</si>
  <si>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</si>
  <si>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</si>
  <si>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</si>
  <si>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</si>
  <si>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</si>
  <si>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</si>
  <si>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</si>
  <si>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</si>
  <si>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</si>
  <si>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</si>
  <si>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</si>
  <si>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</si>
  <si>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</si>
  <si>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</si>
  <si>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</si>
  <si>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</si>
  <si>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</si>
  <si>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</si>
  <si>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</si>
  <si>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</si>
  <si>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</si>
  <si>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</si>
  <si>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</si>
  <si>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</si>
  <si>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</si>
  <si>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</si>
  <si>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</si>
  <si>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</si>
  <si>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</si>
  <si>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</si>
  <si>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</si>
  <si>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</si>
  <si>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</si>
  <si>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</si>
  <si>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</si>
  <si>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</si>
  <si>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</si>
  <si>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</si>
  <si>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</si>
  <si>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</si>
  <si>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</si>
  <si>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</si>
  <si>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</si>
  <si>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</si>
  <si>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</si>
  <si>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</si>
  <si>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</si>
  <si>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</si>
  <si>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</si>
  <si>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</si>
  <si>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</si>
  <si>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</si>
  <si>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</si>
  <si>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</si>
  <si>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</si>
  <si>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</si>
  <si>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</si>
  <si>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</si>
  <si>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</si>
  <si>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</si>
  <si>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</si>
  <si>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</si>
  <si>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</si>
  <si>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</si>
  <si>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</si>
  <si>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</si>
  <si>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</si>
  <si>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</si>
  <si>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</si>
  <si>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</si>
  <si>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</si>
  <si>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</si>
  <si>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</si>
  <si>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</si>
  <si>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</si>
  <si>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</si>
  <si>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</si>
  <si>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</si>
  <si>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</si>
  <si>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</si>
  <si>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</si>
  <si>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</si>
  <si>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</si>
  <si>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</si>
  <si>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</si>
  <si>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</si>
  <si>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</si>
  <si>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</si>
  <si>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</si>
  <si>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</si>
  <si>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</si>
  <si>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</si>
  <si>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</si>
  <si>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</si>
  <si>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</si>
  <si>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</si>
  <si>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</si>
  <si>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</si>
  <si>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</si>
  <si>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</si>
  <si>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</si>
  <si>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</si>
  <si>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</si>
  <si>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</si>
  <si>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</si>
  <si>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</si>
  <si>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</si>
  <si>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</si>
  <si>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</si>
  <si>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</si>
  <si>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</si>
  <si>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</si>
  <si>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</si>
  <si>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</si>
  <si>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</si>
  <si>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</si>
  <si>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</si>
  <si>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</si>
  <si>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</si>
  <si>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</si>
  <si>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</si>
  <si>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</si>
  <si>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</si>
  <si>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</si>
  <si>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</si>
  <si>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</si>
  <si>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</si>
  <si>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</si>
  <si>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</si>
  <si>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</si>
  <si>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</si>
  <si>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</si>
  <si>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</si>
  <si>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</si>
  <si>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</si>
  <si>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</si>
  <si>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</si>
  <si>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</si>
  <si>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</si>
  <si>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</si>
  <si>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</si>
  <si>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</si>
  <si>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</si>
  <si>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</si>
  <si>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</si>
  <si>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</si>
  <si>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</si>
  <si>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</si>
  <si>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</si>
  <si>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</si>
  <si>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</si>
  <si>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</si>
  <si>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</si>
  <si>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</si>
  <si>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</si>
  <si>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</si>
  <si>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</si>
  <si>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</si>
  <si>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</si>
  <si>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</si>
  <si>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</si>
  <si>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</si>
  <si>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</si>
  <si>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</si>
  <si>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</si>
  <si>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</si>
  <si>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</si>
  <si>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</si>
  <si>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</si>
  <si>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</si>
  <si>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</si>
  <si>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</si>
  <si>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</si>
  <si>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</si>
  <si>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</si>
  <si>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</si>
  <si>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</si>
  <si>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</si>
  <si>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</si>
  <si>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</si>
  <si>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</si>
  <si>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</si>
  <si>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</si>
  <si>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</si>
  <si>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</si>
  <si>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</si>
  <si>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</si>
  <si>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</si>
  <si>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</si>
  <si>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</si>
  <si>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</si>
  <si>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</si>
  <si>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</si>
  <si>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</si>
  <si>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</si>
  <si>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</si>
  <si>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</si>
  <si>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</si>
  <si>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</si>
  <si>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</si>
  <si>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</si>
  <si>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</si>
  <si>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</si>
  <si>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</si>
  <si>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</si>
  <si>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</si>
  <si>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</si>
  <si>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</si>
  <si>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</si>
  <si>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</si>
  <si>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</si>
  <si>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</si>
  <si>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</si>
  <si>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</si>
  <si>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</si>
  <si>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</si>
  <si>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</si>
  <si>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</si>
  <si>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</si>
  <si>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</si>
  <si>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</si>
  <si>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</si>
  <si>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</si>
  <si>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</si>
  <si>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</si>
  <si>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</si>
  <si>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</si>
  <si>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</si>
  <si>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</si>
  <si>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</si>
  <si>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</si>
  <si>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</si>
  <si>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</si>
  <si>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</si>
  <si>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</si>
  <si>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</si>
  <si>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</si>
  <si>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</si>
  <si>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</si>
  <si>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</si>
  <si>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</si>
  <si>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</si>
  <si>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</si>
  <si>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</si>
  <si>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</si>
  <si>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</si>
  <si>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</si>
  <si>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</si>
  <si>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</si>
  <si>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</si>
  <si>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</si>
  <si>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</si>
  <si>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</si>
  <si>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</si>
  <si>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</si>
  <si>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</si>
  <si>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</si>
  <si>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</si>
  <si>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</si>
  <si>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</si>
  <si>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</si>
  <si>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</si>
  <si>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</si>
  <si>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</si>
  <si>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</si>
  <si>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</si>
  <si>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</si>
  <si>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</si>
  <si>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</si>
  <si>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</si>
  <si>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</si>
  <si>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</si>
  <si>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</si>
  <si>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</si>
  <si>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</si>
  <si>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</si>
  <si>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</si>
  <si>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</si>
  <si>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</si>
  <si>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</si>
  <si>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</si>
  <si>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</si>
  <si>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</si>
  <si>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</si>
  <si>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</si>
  <si>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</si>
  <si>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</si>
  <si>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</si>
  <si>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</si>
  <si>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</si>
  <si>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</si>
  <si>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</si>
  <si>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</si>
  <si>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</si>
  <si>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</si>
  <si>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</si>
  <si>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</si>
  <si>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</si>
  <si>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</si>
  <si>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</si>
  <si>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</si>
  <si>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</si>
  <si>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</si>
  <si>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</si>
  <si>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</si>
  <si>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</si>
  <si>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</si>
  <si>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</si>
  <si>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</si>
  <si>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</si>
  <si>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</si>
  <si>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</si>
  <si>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</si>
  <si>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</si>
  <si>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</si>
  <si>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</si>
  <si>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</si>
  <si>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</si>
  <si>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</si>
  <si>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</si>
  <si>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</si>
  <si>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</si>
  <si>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</si>
  <si>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</si>
  <si>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</si>
  <si>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</si>
  <si>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</si>
  <si>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</si>
  <si>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</si>
  <si>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</si>
  <si>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</si>
  <si>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</si>
  <si>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</si>
  <si>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</si>
  <si>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</si>
  <si>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</si>
  <si>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</si>
  <si>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</si>
  <si>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</si>
  <si>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</si>
  <si>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</si>
  <si>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</si>
  <si>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</si>
  <si>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</si>
  <si>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</si>
  <si>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</si>
  <si>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</si>
  <si>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</si>
  <si>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</si>
  <si>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</si>
  <si>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</si>
  <si>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</si>
  <si>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</si>
  <si>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</si>
  <si>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</si>
  <si>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</si>
  <si>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</si>
  <si>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</si>
  <si>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</si>
  <si>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</si>
  <si>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</si>
  <si>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</si>
  <si>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</si>
  <si>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</si>
  <si>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</si>
  <si>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</si>
  <si>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</si>
  <si>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</si>
  <si>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</si>
  <si>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</si>
  <si>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</si>
  <si>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</si>
  <si>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</si>
  <si>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</si>
  <si>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</si>
  <si>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</si>
  <si>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</si>
  <si>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</si>
  <si>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</si>
  <si>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</si>
  <si>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</si>
  <si>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</si>
  <si>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</si>
  <si>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</si>
  <si>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</si>
  <si>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</si>
  <si>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</si>
  <si>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</si>
  <si>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</si>
  <si>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</si>
  <si>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</si>
  <si>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</si>
  <si>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</si>
  <si>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</si>
  <si>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</si>
  <si>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</si>
  <si>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</si>
  <si>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</si>
  <si>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</si>
  <si>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</si>
  <si>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</si>
  <si>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</si>
  <si>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</si>
  <si>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</si>
  <si>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</si>
  <si>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</si>
  <si>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</si>
  <si>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</si>
  <si>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</si>
  <si>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</si>
  <si>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</si>
  <si>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</si>
  <si>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</si>
  <si>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</si>
  <si>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</si>
  <si>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</si>
  <si>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</si>
  <si>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</si>
  <si>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</si>
  <si>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</si>
  <si>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</si>
  <si>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</si>
  <si>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</si>
  <si>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</si>
  <si>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</si>
  <si>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</si>
  <si>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</si>
  <si>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</si>
  <si>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</si>
  <si>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</si>
  <si>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</si>
  <si>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</si>
  <si>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</si>
  <si>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</si>
  <si>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</si>
  <si>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</si>
  <si>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</si>
  <si>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</si>
  <si>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</si>
  <si>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</si>
  <si>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</si>
  <si>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</si>
  <si>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</si>
  <si>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</si>
  <si>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</si>
  <si>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</si>
  <si>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</si>
  <si>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</si>
  <si>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</si>
  <si>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</si>
  <si>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</si>
  <si>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</si>
  <si>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</si>
  <si>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</si>
  <si>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</si>
  <si>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</si>
  <si>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</si>
  <si>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</si>
  <si>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</si>
  <si>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</si>
  <si>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</si>
  <si>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</si>
  <si>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</si>
  <si>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</si>
  <si>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</si>
  <si>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</si>
  <si>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</si>
  <si>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</si>
  <si>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</si>
  <si>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</si>
  <si>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</si>
  <si>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</si>
  <si>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</si>
  <si>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</si>
  <si>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</si>
  <si>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</si>
  <si>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</si>
  <si>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</si>
  <si>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</si>
  <si>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</si>
  <si>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</si>
  <si>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</si>
  <si>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</si>
  <si>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</si>
  <si>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</si>
  <si>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</si>
  <si>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</si>
  <si>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</si>
  <si>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</si>
  <si>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</si>
  <si>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</si>
  <si>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</si>
  <si>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</si>
  <si>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</si>
  <si>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</si>
  <si>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</si>
  <si>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</si>
  <si>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</si>
  <si>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</si>
  <si>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</si>
  <si>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</si>
  <si>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</si>
  <si>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</si>
  <si>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</si>
  <si>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</si>
  <si>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</si>
  <si>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</si>
  <si>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</si>
  <si>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</si>
  <si>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</si>
  <si>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</si>
  <si>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</si>
  <si>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</si>
  <si>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</si>
  <si>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</si>
  <si>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</si>
  <si>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</si>
  <si>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</si>
  <si>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</si>
  <si>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</si>
  <si>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</si>
  <si>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</si>
  <si>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</si>
  <si>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</si>
  <si>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</si>
  <si>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</si>
  <si>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</si>
  <si>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</si>
  <si>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</si>
  <si>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</si>
  <si>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</si>
  <si>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</si>
  <si>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</si>
  <si>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</si>
  <si>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</si>
  <si>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</si>
  <si>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</si>
  <si>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</si>
  <si>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</si>
  <si>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</si>
  <si>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</si>
  <si>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</si>
  <si>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</si>
  <si>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</si>
  <si>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</si>
  <si>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</si>
  <si>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</si>
  <si>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</si>
  <si>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</si>
  <si>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</si>
  <si>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</si>
  <si>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</si>
  <si>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</si>
  <si>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</si>
  <si>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</si>
  <si>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</si>
  <si>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</si>
  <si>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</si>
  <si>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</si>
  <si>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</si>
  <si>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</si>
  <si>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</si>
  <si>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</si>
  <si>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</si>
  <si>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</si>
  <si>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</si>
  <si>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</si>
  <si>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</si>
  <si>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</si>
  <si>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</si>
  <si>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</si>
  <si>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</si>
  <si>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</si>
  <si>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</si>
  <si>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</si>
  <si>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</si>
  <si>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</si>
  <si>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</si>
  <si>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</si>
  <si>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</si>
  <si>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</si>
  <si>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</si>
  <si>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</si>
  <si>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</si>
  <si>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</si>
  <si>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</si>
  <si>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</si>
  <si>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</si>
  <si>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</si>
  <si>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</si>
  <si>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</si>
  <si>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</si>
  <si>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</si>
  <si>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</si>
  <si>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</si>
  <si>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</si>
  <si>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</si>
  <si>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</si>
  <si>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</si>
  <si>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</si>
  <si>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</si>
  <si>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</si>
  <si>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</si>
  <si>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</si>
  <si>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</si>
  <si>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</si>
  <si>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</si>
  <si>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</si>
  <si>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</si>
  <si>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</si>
  <si>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</si>
  <si>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</si>
  <si>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</si>
  <si>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</si>
  <si>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</si>
  <si>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</si>
  <si>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</si>
  <si>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</si>
  <si>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</si>
  <si>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</si>
  <si>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</si>
  <si>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</si>
  <si>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</si>
  <si>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</si>
  <si>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</si>
  <si>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</si>
  <si>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</si>
  <si>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</si>
  <si>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</si>
  <si>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</si>
  <si>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</si>
  <si>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</si>
  <si>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</si>
  <si>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</si>
  <si>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</si>
  <si>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</si>
  <si>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</si>
  <si>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</si>
  <si>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</si>
  <si>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</si>
  <si>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</si>
  <si>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</si>
  <si>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</si>
  <si>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</si>
  <si>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</si>
  <si>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</si>
  <si>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</si>
  <si>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</si>
  <si>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</si>
  <si>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</si>
  <si>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</si>
  <si>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</si>
  <si>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</si>
  <si>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</si>
  <si>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</si>
  <si>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</si>
  <si>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</si>
  <si>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</si>
  <si>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</si>
  <si>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</si>
  <si>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</si>
  <si>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</si>
  <si>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</si>
  <si>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</si>
  <si>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</si>
  <si>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</si>
  <si>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</si>
  <si>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</si>
  <si>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</si>
  <si>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</si>
  <si>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</si>
  <si>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</si>
  <si>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</si>
  <si>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</si>
  <si>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</si>
  <si>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</si>
  <si>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</si>
  <si>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</si>
  <si>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</si>
  <si>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</si>
  <si>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</si>
  <si>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</si>
  <si>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</si>
  <si>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</si>
  <si>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</si>
  <si>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</si>
  <si>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</si>
  <si>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</si>
  <si>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</si>
  <si>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</si>
  <si>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</si>
  <si>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</si>
  <si>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</si>
  <si>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</si>
  <si>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</si>
  <si>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</si>
  <si>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</si>
  <si>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</si>
  <si>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</si>
  <si>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</si>
  <si>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</si>
  <si>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</si>
  <si>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</si>
  <si>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</si>
  <si>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</si>
  <si>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</si>
  <si>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</si>
  <si>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</si>
  <si>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</si>
  <si>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</si>
  <si>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</si>
  <si>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</si>
  <si>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</si>
  <si>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</si>
  <si>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</si>
  <si>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</si>
  <si>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</si>
  <si>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</si>
  <si>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</si>
  <si>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</si>
  <si>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</si>
  <si>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</si>
  <si>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</si>
  <si>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</si>
  <si>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</si>
  <si>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</si>
  <si>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</si>
  <si>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</si>
  <si>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</si>
  <si>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</si>
  <si>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</si>
  <si>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</si>
  <si>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</si>
  <si>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</si>
  <si>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</si>
  <si>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</si>
  <si>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</si>
  <si>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</si>
  <si>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</si>
  <si>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</si>
  <si>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</si>
  <si>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</si>
  <si>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</si>
  <si>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</si>
  <si>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</si>
  <si>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</si>
  <si>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</si>
  <si>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</si>
  <si>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</si>
  <si>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</si>
  <si>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</si>
  <si>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</si>
  <si>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</si>
  <si>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</si>
  <si>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</si>
  <si>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</si>
  <si>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</si>
  <si>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</si>
  <si>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</si>
  <si>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</si>
  <si>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</si>
  <si>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</si>
  <si>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</si>
  <si>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</si>
  <si>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</si>
  <si>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</si>
  <si>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</si>
  <si>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</si>
  <si>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</si>
  <si>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</si>
  <si>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</si>
  <si>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</si>
  <si>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</si>
  <si>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</si>
  <si>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</si>
  <si>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</si>
  <si>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</si>
  <si>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</si>
  <si>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</si>
  <si>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</si>
  <si>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</si>
  <si>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</si>
  <si>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</si>
  <si>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</si>
  <si>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</si>
  <si>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</si>
  <si>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</si>
  <si>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</si>
  <si>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</si>
  <si>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</si>
  <si>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</si>
  <si>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</si>
  <si>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</si>
  <si>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</si>
  <si>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</si>
  <si>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</si>
  <si>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</si>
  <si>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</si>
  <si>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</si>
  <si>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</si>
  <si>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</si>
  <si>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</si>
  <si>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</si>
  <si>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</si>
  <si>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</si>
  <si>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</si>
  <si>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</si>
  <si>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</si>
  <si>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</si>
  <si>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</si>
  <si>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</si>
  <si>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</si>
  <si>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</si>
  <si>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</si>
  <si>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</si>
  <si>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</si>
  <si>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</si>
  <si>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</si>
  <si>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</si>
  <si>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</si>
  <si>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</si>
  <si>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</si>
  <si>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</si>
  <si>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</si>
  <si>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</si>
  <si>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</si>
  <si>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</si>
  <si>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</si>
  <si>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</si>
  <si>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</si>
  <si>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</si>
  <si>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</si>
  <si>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</si>
  <si>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</si>
  <si>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</si>
  <si>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</si>
  <si>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</si>
  <si>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</si>
  <si>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</si>
  <si>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</si>
  <si>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</si>
  <si>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</si>
  <si>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</si>
  <si>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</si>
  <si>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</si>
  <si>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</si>
  <si>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</si>
  <si>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</si>
  <si>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</si>
  <si>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</si>
  <si>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</si>
  <si>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</si>
  <si>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</si>
  <si>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</si>
  <si>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</si>
  <si>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</si>
  <si>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</si>
  <si>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</si>
  <si>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</si>
  <si>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</si>
  <si>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</si>
  <si>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</si>
  <si>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</si>
  <si>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</si>
  <si>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</si>
  <si>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</si>
  <si>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</si>
  <si>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</si>
  <si>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</si>
  <si>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</si>
  <si>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</si>
  <si>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</si>
  <si>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</si>
  <si>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</si>
  <si>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</si>
  <si>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</si>
  <si>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</si>
  <si>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</si>
  <si>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</si>
  <si>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</si>
  <si>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</si>
  <si>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</si>
  <si>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</si>
  <si>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</si>
  <si>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</si>
  <si>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</si>
  <si>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</si>
  <si>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</si>
  <si>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</si>
  <si>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</si>
  <si>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</si>
  <si>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</si>
  <si>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</si>
  <si>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</si>
  <si>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</si>
  <si>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</si>
  <si>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</si>
  <si>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</si>
  <si>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</si>
  <si>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</si>
  <si>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</si>
  <si>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</si>
  <si>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</si>
  <si>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</si>
  <si>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</si>
  <si>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</si>
  <si>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</si>
  <si>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</si>
  <si>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</si>
  <si>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</si>
  <si>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</si>
  <si>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</si>
  <si>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</si>
  <si>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</si>
  <si>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</si>
  <si>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</si>
  <si>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</si>
  <si>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</si>
  <si>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</si>
  <si>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</si>
  <si>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</si>
  <si>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</si>
  <si>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</si>
  <si>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</si>
  <si>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</si>
  <si>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</si>
  <si>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</si>
  <si>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</si>
  <si>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</si>
  <si>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</si>
  <si>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</si>
  <si>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</si>
  <si>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</si>
  <si>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</si>
  <si>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</si>
  <si>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</si>
  <si>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</si>
  <si>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</si>
  <si>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</si>
  <si>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</si>
  <si>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</si>
  <si>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</si>
  <si>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</si>
  <si>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</si>
  <si>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</si>
  <si>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</si>
  <si>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</si>
  <si>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</si>
  <si>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</si>
  <si>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</si>
  <si>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</si>
  <si>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</si>
  <si>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</si>
  <si>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</si>
  <si>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</si>
  <si>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</si>
  <si>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</si>
  <si>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</si>
  <si>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</si>
  <si>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</si>
  <si>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</si>
  <si>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</si>
  <si>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</si>
  <si>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</si>
  <si>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</si>
  <si>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</si>
  <si>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</si>
  <si>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</si>
  <si>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</si>
  <si>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</si>
  <si>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</si>
  <si>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</si>
  <si>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</si>
  <si>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</si>
  <si>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</si>
  <si>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</si>
  <si>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</si>
  <si>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</si>
  <si>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</si>
  <si>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</si>
  <si>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</si>
  <si>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</si>
  <si>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</si>
  <si>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</si>
  <si>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</si>
  <si>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</si>
  <si>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</si>
  <si>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</si>
  <si>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</si>
  <si>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</si>
  <si>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</si>
  <si>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</si>
  <si>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</si>
  <si>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</si>
  <si>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</si>
  <si>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</si>
  <si>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</si>
  <si>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</si>
  <si>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</si>
  <si>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</si>
  <si>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</si>
  <si>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</si>
  <si>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</si>
  <si>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</si>
  <si>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</si>
  <si>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</si>
  <si>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</si>
  <si>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</si>
  <si>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</si>
  <si>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</si>
  <si>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</si>
  <si>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</si>
  <si>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</si>
  <si>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</si>
  <si>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</si>
  <si>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</si>
  <si>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</si>
  <si>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</si>
  <si>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</si>
  <si>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</si>
  <si>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</si>
  <si>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</si>
  <si>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</si>
  <si>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</si>
  <si>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</si>
  <si>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</si>
  <si>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</si>
  <si>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</si>
  <si>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</si>
  <si>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</si>
  <si>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</si>
  <si>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</si>
  <si>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</si>
  <si>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</si>
  <si>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</si>
  <si>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</si>
  <si>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</si>
  <si>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</si>
  <si>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</si>
  <si>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</si>
  <si>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</si>
  <si>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</si>
  <si>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</si>
  <si>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</si>
  <si>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</si>
  <si>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</si>
  <si>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</si>
  <si>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</si>
  <si>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</si>
  <si>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</si>
  <si>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</si>
  <si>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</si>
  <si>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</si>
  <si>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</si>
  <si>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</si>
  <si>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</si>
  <si>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</si>
  <si>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</si>
  <si>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</si>
  <si>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</si>
  <si>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</si>
  <si>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</si>
  <si>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</si>
  <si>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</si>
  <si>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</si>
  <si>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</si>
  <si>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</si>
  <si>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</si>
  <si>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</si>
  <si>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</si>
  <si>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</si>
  <si>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</si>
  <si>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</si>
  <si>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</si>
  <si>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</si>
  <si>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</si>
  <si>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</si>
  <si>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</si>
  <si>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</si>
  <si>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</si>
  <si>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</si>
  <si>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</si>
  <si>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</si>
  <si>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</si>
  <si>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</si>
  <si>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</si>
  <si>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</si>
  <si>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</si>
  <si>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</si>
  <si>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</si>
  <si>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</si>
  <si>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</si>
  <si>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</si>
  <si>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</si>
  <si>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</si>
  <si>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</si>
  <si>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</si>
  <si>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</si>
  <si>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</si>
  <si>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</si>
  <si>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</si>
  <si>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</si>
  <si>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</si>
  <si>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</si>
  <si>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</si>
  <si>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</si>
  <si>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</si>
  <si>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</si>
  <si>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</si>
  <si>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</si>
  <si>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</si>
  <si>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</si>
  <si>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</si>
  <si>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</si>
  <si>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</si>
  <si>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</si>
  <si>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</si>
  <si>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</si>
  <si>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</si>
  <si>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</si>
  <si>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</si>
  <si>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</si>
  <si>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</si>
  <si>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</si>
  <si>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</si>
  <si>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</si>
  <si>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</si>
  <si>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</si>
  <si>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</si>
  <si>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</si>
  <si>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</si>
  <si>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</si>
  <si>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</si>
  <si>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</si>
  <si>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</si>
  <si>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</si>
  <si>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</si>
  <si>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</si>
  <si>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</si>
  <si>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</si>
  <si>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</si>
  <si>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</si>
  <si>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</si>
  <si>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</si>
  <si>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</si>
  <si>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</si>
  <si>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</si>
  <si>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</si>
  <si>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</si>
  <si>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</si>
  <si>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</si>
  <si>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</si>
  <si>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</si>
  <si>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</si>
  <si>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</si>
  <si>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</si>
  <si>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</si>
  <si>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</si>
  <si>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</si>
  <si>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</si>
  <si>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</si>
  <si>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</si>
  <si>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</si>
  <si>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</si>
  <si>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</si>
  <si>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</si>
  <si>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</si>
  <si>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</si>
  <si>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</si>
  <si>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</si>
  <si>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</si>
  <si>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</si>
  <si>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</si>
  <si>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</si>
  <si>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</si>
  <si>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</si>
  <si>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</si>
  <si>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</si>
  <si>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</si>
  <si>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</si>
  <si>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</si>
  <si>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</si>
  <si>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</si>
  <si>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</si>
  <si>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</si>
  <si>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</si>
  <si>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</si>
  <si>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</si>
  <si>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</si>
  <si>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</si>
  <si>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</si>
  <si>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</si>
  <si>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</si>
  <si>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</si>
  <si>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</si>
  <si>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</si>
  <si>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</si>
  <si>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</si>
  <si>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</si>
  <si>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</si>
  <si>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</si>
  <si>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</si>
  <si>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</si>
  <si>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</si>
  <si>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</si>
  <si>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</si>
  <si>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</si>
  <si>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</si>
  <si>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</si>
  <si>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</si>
  <si>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</si>
  <si>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</si>
  <si>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</si>
  <si>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</si>
  <si>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</si>
  <si>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</si>
  <si>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</si>
  <si>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</si>
  <si>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</si>
  <si>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</si>
  <si>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</si>
  <si>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</si>
  <si>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</si>
  <si>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</si>
  <si>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</si>
  <si>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</si>
  <si>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</si>
  <si>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</si>
  <si>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</si>
  <si>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</si>
  <si>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</si>
  <si>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</si>
  <si>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</si>
  <si>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</si>
  <si>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</si>
  <si>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</si>
  <si>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</si>
  <si>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</si>
  <si>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</si>
  <si>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</si>
  <si>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</si>
  <si>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</si>
  <si>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</si>
  <si>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</si>
  <si>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</si>
  <si>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</si>
  <si>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</si>
  <si>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</si>
  <si>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</si>
  <si>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</si>
  <si>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</si>
  <si>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</si>
  <si>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</si>
  <si>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</si>
  <si>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</si>
  <si>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</si>
  <si>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</si>
  <si>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</si>
  <si>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</si>
  <si>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</si>
  <si>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</si>
  <si>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</si>
  <si>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</si>
  <si>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</si>
  <si>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</si>
  <si>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</si>
  <si>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</si>
  <si>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</si>
  <si>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</si>
  <si>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</si>
  <si>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</si>
  <si>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</si>
  <si>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</si>
  <si>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</si>
  <si>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</si>
  <si>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</si>
  <si>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</si>
  <si>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</si>
  <si>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</si>
  <si>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</si>
  <si>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</si>
  <si>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</si>
  <si>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</si>
  <si>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</si>
  <si>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</si>
  <si>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</si>
  <si>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</si>
  <si>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</si>
  <si>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</si>
  <si>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</si>
  <si>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</si>
  <si>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</si>
  <si>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</si>
  <si>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</si>
  <si>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</si>
  <si>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</si>
  <si>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</si>
  <si>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</si>
  <si>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</si>
  <si>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</si>
  <si>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</si>
  <si>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</si>
  <si>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</si>
  <si>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</si>
  <si>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</si>
  <si>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</si>
  <si>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</si>
  <si>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</si>
  <si>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</si>
  <si>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</si>
  <si>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</si>
  <si>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</si>
  <si>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</si>
  <si>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</si>
  <si>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</si>
  <si>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</si>
  <si>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</si>
  <si>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</si>
  <si>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</si>
  <si>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</si>
  <si>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</si>
  <si>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</si>
  <si>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</si>
  <si>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</si>
  <si>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</si>
  <si>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</si>
  <si>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</si>
  <si>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</si>
  <si>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</si>
  <si>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</si>
  <si>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</si>
  <si>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</si>
  <si>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</si>
  <si>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</si>
  <si>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</si>
  <si>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</si>
  <si>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</si>
  <si>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</si>
  <si>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</si>
  <si>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</si>
  <si>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</si>
  <si>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</si>
  <si>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</si>
  <si>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</si>
  <si>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</si>
  <si>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</si>
  <si>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</si>
  <si>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</si>
  <si>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</si>
  <si>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</si>
  <si>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</si>
  <si>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</si>
  <si>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</si>
  <si>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</si>
  <si>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</si>
  <si>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</si>
  <si>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</si>
  <si>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</si>
  <si>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</si>
  <si>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</si>
  <si>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</si>
  <si>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</si>
  <si>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</si>
  <si>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</si>
  <si>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</si>
  <si>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</si>
  <si>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</si>
  <si>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</si>
  <si>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</si>
  <si>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</si>
  <si>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</si>
  <si>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</si>
  <si>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</si>
  <si>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</si>
  <si>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</si>
  <si>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</si>
  <si>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</si>
  <si>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</si>
  <si>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</si>
  <si>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</si>
  <si>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</si>
  <si>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</si>
  <si>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</si>
  <si>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</si>
  <si>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</si>
  <si>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</si>
  <si>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</si>
  <si>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</si>
  <si>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</si>
  <si>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</si>
  <si>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</si>
  <si>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</si>
  <si>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</si>
  <si>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</si>
  <si>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</si>
  <si>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</si>
  <si>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</si>
  <si>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</si>
  <si>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</si>
  <si>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</si>
  <si>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</si>
  <si>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</si>
  <si>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</si>
  <si>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</si>
  <si>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</si>
  <si>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</si>
  <si>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</si>
  <si>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</si>
  <si>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</si>
  <si>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</si>
  <si>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</si>
  <si>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</si>
  <si>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</si>
  <si>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</si>
  <si>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</si>
  <si>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</si>
  <si>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</si>
  <si>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</si>
  <si>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</si>
  <si>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</si>
  <si>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</si>
  <si>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</si>
  <si>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</si>
  <si>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</si>
  <si>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</si>
  <si>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</si>
  <si>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</si>
  <si>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</si>
  <si>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</si>
  <si>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</si>
  <si>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</si>
  <si>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</si>
  <si>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</si>
  <si>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</si>
  <si>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</si>
  <si>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</si>
  <si>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</si>
  <si>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</si>
  <si>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</si>
  <si>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</si>
  <si>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</si>
  <si>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</si>
  <si>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</si>
  <si>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</si>
  <si>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</si>
  <si>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</si>
  <si>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</si>
  <si>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</si>
  <si>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</si>
  <si>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</si>
  <si>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</si>
  <si>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</si>
  <si>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</si>
  <si>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</si>
  <si>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</si>
  <si>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</si>
  <si>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</si>
  <si>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</si>
  <si>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</si>
  <si>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</si>
  <si>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</si>
  <si>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</si>
  <si>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</si>
  <si>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</si>
  <si>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</si>
  <si>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</si>
  <si>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</si>
  <si>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</si>
  <si>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</si>
  <si>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</si>
  <si>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</si>
  <si>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</si>
  <si>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</si>
  <si>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</si>
  <si>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</si>
  <si>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</si>
  <si>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</si>
  <si>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</si>
  <si>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</si>
  <si>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</si>
  <si>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</si>
  <si>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</si>
  <si>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</si>
  <si>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</si>
  <si>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</si>
  <si>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</si>
  <si>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</si>
  <si>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</si>
  <si>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</si>
  <si>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</si>
  <si>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</si>
  <si>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</si>
  <si>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</si>
  <si>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</si>
  <si>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</si>
  <si>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</si>
  <si>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</si>
  <si>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</si>
  <si>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</si>
  <si>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</si>
  <si>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</si>
  <si>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</si>
  <si>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</si>
  <si>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</si>
  <si>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</si>
  <si>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</si>
  <si>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</si>
  <si>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</si>
  <si>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</si>
  <si>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</si>
  <si>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</si>
  <si>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</si>
  <si>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</si>
  <si>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</si>
  <si>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</si>
  <si>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</si>
  <si>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</si>
  <si>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</si>
  <si>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</si>
  <si>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</si>
  <si>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</si>
  <si>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</si>
  <si>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</si>
  <si>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</si>
  <si>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</si>
  <si>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</si>
  <si>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</si>
  <si>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</si>
  <si>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</si>
  <si>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</si>
  <si>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</si>
  <si>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</si>
  <si>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</si>
  <si>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</si>
  <si>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</si>
  <si>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</si>
  <si>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</si>
  <si>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</si>
  <si>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</si>
  <si>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</si>
  <si>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</si>
  <si>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</si>
  <si>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</si>
  <si>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</si>
  <si>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</si>
  <si>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</si>
  <si>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</si>
  <si>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</si>
  <si>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</si>
  <si>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</si>
  <si>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</si>
  <si>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</si>
  <si>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</si>
  <si>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</si>
  <si>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</si>
  <si>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</si>
  <si>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</si>
  <si>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</si>
  <si>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</si>
  <si>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</si>
  <si>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</si>
  <si>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</si>
  <si>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</si>
  <si>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</si>
  <si>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</si>
  <si>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</si>
  <si>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</si>
  <si>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</si>
  <si>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</si>
  <si>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</si>
  <si>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</si>
  <si>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</si>
  <si>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</si>
  <si>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</si>
  <si>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</si>
  <si>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</si>
  <si>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</si>
  <si>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</si>
  <si>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</si>
  <si>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</si>
  <si>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</si>
  <si>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</si>
  <si>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</si>
  <si>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</si>
  <si>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</si>
  <si>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</si>
  <si>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</si>
  <si>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</si>
  <si>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</si>
  <si>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</si>
  <si>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</si>
  <si>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</si>
  <si>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</si>
  <si>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</si>
  <si>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</si>
  <si>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</si>
  <si>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</si>
  <si>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</si>
  <si>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</si>
  <si>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</si>
  <si>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</si>
  <si>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</si>
  <si>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</si>
  <si>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</si>
  <si>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</si>
  <si>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</si>
  <si>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</si>
  <si>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</si>
  <si>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</si>
  <si>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</si>
  <si>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</si>
  <si>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</si>
  <si>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</si>
  <si>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</si>
  <si>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</si>
  <si>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</si>
  <si>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</si>
  <si>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</si>
  <si>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</si>
  <si>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</si>
  <si>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</si>
  <si>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</si>
  <si>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</si>
  <si>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</si>
  <si>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</si>
  <si>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</si>
  <si>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</si>
  <si>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</si>
  <si>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</si>
  <si>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</si>
  <si>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</si>
  <si>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</si>
  <si>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</si>
  <si>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</si>
  <si>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</si>
  <si>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</si>
  <si>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</si>
  <si>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</si>
  <si>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</si>
  <si>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</si>
  <si>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</si>
  <si>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</si>
  <si>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</si>
  <si>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</si>
  <si>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</si>
  <si>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</si>
  <si>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</si>
  <si>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</si>
  <si>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</si>
  <si>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</si>
  <si>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</si>
  <si>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</si>
  <si>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</si>
  <si>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</si>
  <si>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</si>
  <si>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</si>
  <si>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</si>
  <si>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</si>
  <si>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</si>
  <si>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</si>
  <si>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</si>
  <si>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</si>
  <si>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</si>
  <si>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</si>
  <si>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</si>
  <si>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</si>
  <si>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</si>
  <si>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</si>
  <si>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</si>
  <si>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</si>
  <si>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</si>
  <si>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</si>
  <si>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</si>
  <si>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</si>
  <si>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</si>
  <si>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</si>
  <si>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</si>
  <si>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</si>
  <si>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</si>
  <si>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</si>
  <si>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</si>
  <si>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</si>
  <si>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</si>
  <si>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</si>
  <si>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</si>
  <si>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</si>
  <si>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</si>
  <si>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</si>
  <si>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</si>
  <si>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</si>
  <si>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</si>
  <si>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</si>
  <si>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</si>
  <si>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</si>
  <si>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</si>
  <si>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</si>
  <si>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</si>
  <si>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</si>
  <si>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</si>
  <si>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</si>
  <si>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</si>
  <si>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</si>
  <si>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</si>
  <si>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</si>
  <si>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</si>
  <si>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</si>
  <si>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</si>
  <si>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</si>
  <si>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</si>
  <si>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</si>
  <si>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</si>
  <si>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</si>
  <si>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</si>
  <si>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</si>
  <si>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</si>
  <si>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</si>
  <si>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</si>
  <si>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</si>
  <si>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</si>
  <si>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</si>
  <si>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</si>
  <si>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</si>
  <si>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</si>
  <si>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</si>
  <si>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</si>
  <si>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</si>
  <si>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</si>
  <si>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</si>
  <si>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</si>
  <si>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</si>
  <si>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</si>
  <si>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</si>
  <si>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</si>
  <si>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</si>
  <si>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</si>
  <si>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</si>
  <si>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</si>
  <si>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</si>
  <si>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</si>
  <si>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</si>
  <si>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</si>
  <si>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</si>
  <si>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</si>
  <si>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</si>
  <si>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</si>
  <si>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</si>
  <si>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</si>
  <si>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</si>
  <si>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</si>
  <si>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</si>
  <si>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</si>
  <si>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</si>
  <si>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</si>
  <si>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</si>
  <si>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</si>
  <si>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</si>
  <si>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</si>
  <si>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</si>
  <si>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</si>
  <si>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</si>
  <si>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</si>
  <si>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</si>
  <si>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</si>
  <si>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</si>
  <si>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</si>
  <si>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</si>
  <si>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</si>
  <si>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</si>
  <si>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</si>
  <si>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</si>
  <si>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</si>
  <si>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</si>
  <si>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</si>
  <si>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</si>
  <si>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</si>
  <si>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</si>
  <si>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</si>
  <si>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</si>
  <si>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</si>
  <si>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</si>
  <si>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</si>
  <si>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</si>
  <si>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</si>
  <si>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</si>
  <si>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</si>
  <si>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</si>
  <si>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</si>
  <si>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</si>
  <si>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</si>
  <si>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</si>
  <si>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</si>
  <si>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</si>
  <si>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</si>
  <si>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</si>
  <si>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</si>
  <si>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</si>
  <si>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</si>
  <si>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</si>
  <si>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</si>
  <si>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</si>
  <si>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</si>
  <si>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</si>
  <si>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</si>
  <si>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</si>
  <si>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</si>
  <si>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</si>
  <si>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</si>
  <si>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</si>
  <si>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</si>
  <si>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</si>
  <si>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</si>
  <si>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</si>
  <si>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</si>
  <si>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</si>
  <si>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</si>
  <si>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</si>
  <si>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</si>
  <si>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</si>
  <si>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</si>
  <si>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</si>
  <si>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</si>
  <si>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</si>
  <si>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</si>
  <si>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</si>
  <si>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</si>
  <si>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</si>
  <si>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</si>
  <si>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</si>
  <si>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</si>
  <si>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</si>
  <si>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</si>
  <si>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</si>
  <si>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</si>
  <si>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</si>
  <si>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</si>
  <si>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</si>
  <si>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</si>
  <si>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</si>
  <si>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</si>
  <si>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</si>
  <si>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</si>
  <si>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</si>
  <si>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</si>
  <si>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</si>
  <si>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</si>
  <si>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</si>
  <si>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</si>
  <si>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</si>
  <si>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</si>
  <si>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</si>
  <si>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</si>
  <si>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</si>
  <si>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</si>
  <si>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</si>
  <si>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</si>
  <si>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</si>
  <si>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</si>
  <si>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</si>
  <si>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</si>
  <si>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</si>
  <si>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</si>
  <si>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</si>
  <si>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</si>
  <si>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</si>
  <si>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</si>
  <si>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</si>
  <si>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</si>
  <si>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</si>
  <si>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</si>
  <si>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</si>
  <si>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</si>
  <si>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</si>
  <si>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</si>
  <si>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</si>
  <si>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</si>
  <si>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</si>
  <si>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</si>
  <si>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</si>
  <si>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</si>
  <si>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</si>
  <si>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</si>
  <si>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</si>
  <si>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</si>
  <si>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</si>
  <si>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</si>
  <si>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</si>
  <si>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</si>
  <si>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</si>
  <si>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</si>
  <si>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</si>
  <si>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</si>
  <si>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</si>
  <si>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</si>
  <si>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</si>
  <si>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</si>
  <si>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</si>
  <si>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</si>
  <si>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</si>
  <si>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</si>
  <si>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</si>
  <si>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</si>
  <si>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</si>
  <si>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</si>
  <si>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</si>
  <si>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</si>
  <si>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</si>
  <si>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</si>
  <si>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</si>
  <si>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</si>
  <si>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</si>
  <si>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</si>
  <si>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</si>
  <si>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</si>
  <si>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</si>
  <si>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</si>
  <si>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</si>
  <si>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</si>
  <si>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</si>
  <si>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</si>
  <si>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</si>
  <si>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</si>
  <si>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</si>
  <si>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</si>
  <si>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</si>
  <si>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</si>
  <si>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</si>
  <si>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</si>
  <si>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</si>
  <si>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</si>
  <si>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</si>
  <si>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</si>
  <si>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</si>
  <si>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</si>
  <si>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</si>
  <si>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</si>
  <si>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</si>
  <si>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</si>
  <si>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</si>
  <si>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</si>
  <si>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</si>
  <si>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</si>
  <si>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</si>
  <si>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</si>
  <si>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</si>
  <si>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</si>
  <si>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</si>
  <si>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</si>
  <si>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</si>
  <si>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</si>
  <si>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</si>
  <si>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</si>
  <si>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</si>
  <si>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</si>
  <si>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</si>
  <si>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</si>
  <si>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</si>
  <si>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</si>
  <si>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</si>
  <si>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</si>
  <si>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</si>
  <si>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</si>
  <si>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</si>
  <si>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</si>
  <si>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</si>
  <si>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</si>
  <si>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</si>
  <si>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</si>
  <si>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</si>
  <si>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</si>
  <si>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</si>
  <si>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</si>
  <si>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</si>
  <si>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</si>
  <si>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</si>
  <si>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</si>
  <si>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</si>
  <si>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</si>
  <si>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</si>
  <si>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</si>
  <si>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</si>
  <si>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</si>
  <si>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</si>
  <si>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</si>
  <si>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</si>
  <si>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</si>
  <si>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</si>
  <si>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</si>
  <si>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</si>
  <si>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</si>
  <si>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</si>
  <si>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</si>
  <si>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</si>
  <si>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</si>
  <si>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</si>
  <si>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</si>
  <si>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</si>
  <si>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</si>
  <si>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</si>
  <si>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</si>
  <si>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</si>
  <si>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</si>
  <si>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</si>
  <si>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</si>
  <si>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</si>
  <si>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</si>
  <si>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</si>
  <si>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</si>
  <si>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</si>
  <si>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</si>
  <si>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</si>
  <si>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</si>
  <si>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</si>
  <si>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</si>
  <si>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</si>
  <si>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</si>
  <si>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</si>
  <si>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</si>
  <si>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</si>
  <si>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</si>
  <si>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</si>
  <si>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</si>
  <si>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</si>
  <si>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</si>
  <si>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</si>
  <si>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</si>
  <si>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</si>
  <si>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</si>
  <si>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</si>
  <si>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</si>
  <si>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</si>
  <si>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</si>
  <si>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</si>
  <si>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</si>
  <si>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</si>
  <si>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</si>
  <si>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</si>
  <si>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</si>
  <si>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</si>
  <si>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</si>
  <si>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</si>
  <si>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</si>
  <si>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</si>
  <si>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</si>
  <si>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</si>
  <si>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</si>
  <si>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</si>
  <si>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</si>
  <si>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</si>
  <si>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</si>
  <si>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</si>
  <si>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</si>
  <si>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</si>
  <si>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</si>
  <si>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</si>
  <si>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</si>
  <si>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</si>
  <si>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</si>
  <si>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</si>
  <si>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</si>
  <si>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</si>
  <si>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</si>
  <si>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</si>
  <si>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</si>
  <si>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</si>
  <si>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</si>
  <si>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</si>
  <si>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</si>
  <si>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</si>
  <si>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</si>
  <si>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</si>
  <si>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</si>
  <si>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</si>
  <si>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</si>
  <si>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</si>
  <si>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</si>
  <si>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</si>
  <si>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</si>
  <si>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</si>
  <si>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</si>
  <si>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</si>
  <si>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</si>
  <si>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</si>
  <si>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</si>
  <si>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</si>
  <si>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</si>
  <si>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</si>
  <si>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</si>
  <si>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</si>
  <si>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</si>
  <si>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</si>
  <si>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</si>
  <si>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</si>
  <si>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</si>
  <si>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</si>
  <si>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</si>
  <si>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</si>
  <si>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</si>
  <si>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</si>
  <si>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</si>
  <si>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</si>
  <si>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</si>
  <si>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</si>
  <si>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</si>
  <si>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</si>
  <si>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</si>
  <si>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</si>
  <si>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</si>
  <si>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</si>
  <si>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</si>
  <si>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</si>
  <si>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</si>
  <si>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</si>
  <si>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</si>
  <si>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</si>
  <si>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</si>
  <si>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</si>
  <si>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</si>
  <si>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</si>
  <si>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</si>
  <si>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</si>
  <si>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</si>
  <si>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</si>
  <si>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</si>
  <si>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</si>
  <si>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</si>
  <si>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</si>
  <si>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</si>
  <si>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</si>
  <si>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</si>
  <si>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</si>
  <si>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</si>
  <si>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</si>
  <si>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</si>
  <si>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</si>
  <si>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</si>
  <si>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</si>
  <si>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</si>
  <si>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</si>
  <si>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</si>
  <si>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</si>
  <si>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</si>
  <si>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</si>
  <si>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</si>
  <si>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</si>
  <si>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</si>
  <si>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</si>
  <si>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</si>
  <si>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</si>
  <si>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</si>
  <si>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</si>
  <si>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</si>
  <si>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</si>
  <si>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</si>
  <si>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</si>
  <si>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</si>
  <si>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</si>
  <si>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</si>
  <si>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</si>
  <si>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</si>
  <si>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</si>
  <si>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</si>
  <si>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</si>
  <si>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</si>
  <si>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</si>
  <si>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</si>
  <si>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</si>
  <si>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</si>
  <si>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</si>
  <si>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</si>
  <si>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</si>
  <si>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</si>
  <si>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</si>
  <si>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</si>
  <si>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</si>
  <si>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</si>
  <si>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</si>
  <si>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</si>
  <si>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</si>
  <si>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</si>
  <si>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</si>
  <si>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</si>
  <si>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</si>
  <si>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</si>
  <si>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</si>
  <si>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</si>
  <si>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</si>
  <si>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</si>
  <si>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</si>
  <si>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</si>
  <si>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</si>
  <si>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</si>
  <si>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</si>
  <si>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</si>
  <si>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</si>
  <si>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</si>
  <si>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</si>
  <si>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</si>
  <si>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</si>
  <si>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</si>
  <si>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</si>
  <si>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</si>
  <si>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</si>
  <si>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</si>
  <si>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</si>
  <si>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</si>
  <si>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</si>
  <si>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</si>
  <si>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</si>
  <si>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</si>
  <si>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</si>
  <si>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</si>
  <si>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</si>
  <si>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</si>
  <si>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</si>
  <si>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</si>
  <si>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</si>
  <si>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</si>
  <si>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</si>
  <si>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</si>
  <si>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</si>
  <si>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</si>
  <si>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</si>
  <si>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</si>
  <si>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</si>
  <si>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</si>
  <si>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</si>
  <si>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</si>
  <si>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</si>
  <si>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</si>
  <si>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</si>
  <si>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</si>
  <si>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</si>
  <si>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</si>
  <si>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</si>
  <si>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</si>
  <si>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</si>
  <si>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</si>
  <si>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</si>
  <si>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</si>
  <si>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</si>
  <si>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</si>
  <si>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</si>
  <si>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</si>
  <si>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</si>
  <si>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</si>
  <si>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</si>
  <si>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</si>
  <si>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</si>
  <si>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</si>
  <si>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</si>
  <si>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</si>
  <si>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</si>
  <si>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</si>
  <si>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</si>
  <si>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</si>
  <si>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</si>
  <si>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</si>
  <si>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</si>
  <si>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</si>
  <si>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</si>
  <si>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</si>
  <si>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</si>
  <si>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</si>
  <si>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</si>
  <si>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</si>
  <si>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</si>
  <si>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</si>
  <si>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</si>
  <si>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</si>
  <si>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</si>
  <si>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</si>
  <si>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</si>
  <si>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</si>
  <si>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</si>
  <si>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</si>
  <si>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</si>
  <si>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</si>
  <si>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</si>
  <si>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</si>
  <si>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</si>
  <si>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</si>
  <si>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</si>
  <si>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</si>
  <si>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</si>
  <si>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</si>
  <si>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</si>
  <si>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</si>
  <si>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</si>
  <si>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</si>
  <si>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</si>
  <si>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</si>
  <si>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</si>
  <si>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</si>
  <si>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</si>
  <si>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</si>
  <si>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</si>
  <si>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</si>
  <si>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</si>
  <si>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</si>
  <si>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</si>
  <si>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</si>
  <si>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</si>
  <si>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</si>
  <si>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</si>
  <si>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</si>
  <si>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</si>
  <si>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</si>
  <si>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</si>
  <si>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</si>
  <si>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</si>
  <si>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</si>
  <si>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</si>
  <si>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</si>
  <si>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</si>
  <si>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</si>
  <si>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</si>
  <si>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</si>
  <si>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</si>
  <si>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</si>
  <si>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</si>
  <si>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</si>
  <si>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</si>
  <si>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</si>
  <si>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</si>
  <si>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</si>
  <si>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</si>
  <si>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</si>
  <si>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</si>
  <si>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</si>
  <si>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</si>
  <si>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</si>
  <si>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</si>
  <si>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</si>
  <si>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</si>
  <si>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</si>
  <si>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</si>
  <si>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</si>
  <si>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</si>
  <si>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</si>
  <si>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</si>
  <si>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</si>
  <si>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</si>
  <si>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</si>
  <si>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</si>
  <si>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</si>
  <si>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</si>
  <si>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</si>
  <si>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</si>
  <si>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</si>
  <si>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</si>
  <si>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</si>
  <si>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</si>
  <si>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</si>
  <si>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</si>
  <si>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</si>
  <si>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</si>
  <si>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</si>
  <si>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</si>
  <si>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</si>
  <si>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</si>
  <si>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</si>
  <si>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</si>
  <si>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</si>
  <si>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</si>
  <si>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</si>
  <si>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</si>
  <si>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</si>
  <si>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</si>
  <si>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</si>
  <si>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</si>
  <si>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</si>
  <si>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</si>
  <si>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</si>
  <si>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</si>
  <si>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</si>
  <si>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</si>
  <si>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</si>
  <si>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</si>
  <si>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</si>
  <si>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</si>
  <si>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</si>
  <si>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</si>
  <si>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</si>
  <si>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</si>
  <si>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</si>
  <si>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</si>
  <si>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</si>
  <si>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</si>
  <si>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</si>
  <si>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</si>
  <si>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</si>
  <si>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</si>
  <si>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</si>
  <si>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</si>
  <si>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</si>
  <si>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</si>
  <si>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</si>
  <si>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</si>
  <si>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</si>
  <si>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</si>
  <si>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</si>
  <si>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</si>
  <si>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</si>
  <si>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</si>
  <si>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</si>
  <si>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</si>
  <si>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</si>
  <si>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</si>
  <si>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</si>
  <si>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</si>
  <si>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</si>
  <si>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</si>
  <si>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</si>
  <si>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</si>
  <si>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</si>
  <si>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</si>
  <si>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</si>
  <si>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</si>
  <si>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</si>
  <si>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</si>
  <si>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</si>
  <si>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</si>
  <si>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</si>
  <si>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</si>
  <si>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</si>
  <si>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</si>
  <si>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</si>
  <si>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</si>
  <si>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</si>
  <si>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</si>
  <si>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</si>
  <si>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</si>
  <si>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</si>
  <si>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</si>
  <si>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</si>
  <si>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</si>
  <si>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</si>
  <si>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</si>
  <si>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</si>
  <si>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</si>
  <si>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</si>
  <si>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</si>
  <si>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</si>
  <si>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</si>
  <si>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</si>
  <si>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</si>
  <si>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</si>
  <si>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</si>
  <si>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</si>
  <si>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</si>
  <si>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</si>
  <si>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</si>
  <si>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</si>
  <si>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</si>
  <si>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</si>
  <si>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</si>
  <si>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</si>
  <si>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</si>
  <si>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</si>
  <si>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</si>
  <si>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</si>
  <si>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</si>
  <si>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</si>
  <si>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</si>
  <si>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</si>
  <si>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</si>
  <si>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</si>
  <si>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</si>
  <si>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</si>
  <si>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</si>
  <si>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</si>
  <si>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</si>
  <si>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</si>
  <si>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</si>
  <si>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</si>
  <si>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</si>
  <si>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</si>
  <si>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</si>
  <si>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</si>
  <si>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</si>
  <si>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</si>
  <si>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</si>
  <si>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</si>
  <si>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</si>
  <si>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</si>
  <si>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</si>
  <si>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</si>
  <si>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</si>
  <si>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</si>
  <si>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</si>
  <si>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</si>
  <si>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</si>
  <si>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</si>
  <si>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</si>
  <si>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</si>
  <si>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</si>
  <si>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</si>
  <si>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</si>
  <si>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</si>
  <si>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</si>
  <si>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</si>
  <si>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</si>
  <si>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</si>
  <si>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</si>
  <si>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</si>
  <si>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</si>
  <si>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</si>
  <si>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</si>
  <si>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</si>
  <si>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</si>
  <si>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</si>
  <si>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</si>
  <si>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</si>
  <si>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</si>
  <si>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</si>
  <si>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</si>
  <si>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</si>
  <si>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</si>
  <si>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</si>
  <si>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</si>
  <si>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</si>
  <si>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</si>
  <si>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</si>
  <si>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</si>
  <si>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</si>
  <si>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</si>
  <si>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</si>
  <si>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</si>
  <si>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</si>
  <si>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</si>
  <si>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</si>
  <si>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</si>
  <si>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</si>
  <si>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</si>
  <si>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</si>
  <si>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</si>
  <si>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</si>
  <si>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</si>
  <si>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</si>
  <si>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</si>
  <si>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</si>
  <si>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</si>
  <si>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</si>
  <si>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</si>
  <si>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</si>
  <si>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</si>
  <si>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</si>
  <si>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</si>
  <si>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</si>
  <si>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</si>
  <si>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</si>
  <si>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</si>
  <si>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</si>
  <si>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</si>
  <si>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</si>
  <si>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</si>
  <si>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</si>
  <si>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</si>
  <si>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</si>
  <si>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</si>
  <si>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</si>
  <si>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</si>
  <si>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</si>
  <si>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</si>
  <si>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</si>
  <si>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</si>
  <si>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</si>
  <si>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</si>
  <si>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</si>
  <si>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</si>
  <si>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</si>
  <si>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</si>
  <si>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</si>
  <si>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</si>
  <si>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</si>
  <si>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</si>
  <si>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</si>
  <si>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</si>
  <si>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</si>
  <si>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</si>
  <si>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</si>
  <si>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</si>
  <si>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</si>
  <si>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</si>
  <si>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</si>
  <si>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</si>
  <si>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</si>
  <si>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</si>
  <si>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</si>
  <si>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</si>
  <si>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</si>
  <si>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</si>
  <si>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</si>
  <si>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</si>
  <si>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</si>
  <si>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</si>
  <si>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</si>
  <si>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</si>
  <si>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</si>
  <si>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</si>
  <si>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</si>
  <si>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</si>
  <si>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</si>
  <si>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</si>
  <si>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</si>
  <si>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</si>
  <si>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</si>
  <si>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</si>
  <si>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</si>
  <si>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</si>
  <si>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</si>
  <si>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</si>
  <si>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</si>
  <si>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</si>
  <si>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</si>
  <si>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</si>
  <si>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</si>
  <si>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</si>
  <si>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</si>
  <si>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</si>
  <si>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</si>
  <si>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</si>
  <si>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</si>
  <si>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</si>
  <si>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</si>
  <si>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</si>
  <si>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</si>
  <si>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</si>
  <si>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</si>
  <si>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</si>
  <si>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</si>
  <si>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</si>
  <si>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</si>
  <si>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</si>
  <si>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</si>
  <si>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</si>
  <si>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</si>
  <si>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</si>
  <si>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</si>
  <si>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</si>
  <si>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</si>
  <si>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</si>
  <si>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</si>
  <si>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</si>
  <si>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</si>
  <si>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</si>
  <si>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</si>
  <si>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</si>
  <si>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</si>
  <si>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</si>
  <si>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</si>
  <si>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</si>
  <si>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</si>
  <si>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</si>
  <si>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</si>
  <si>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</si>
  <si>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</si>
  <si>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</si>
  <si>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</si>
  <si>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</si>
  <si>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</si>
  <si>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</si>
  <si>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</si>
  <si>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</si>
  <si>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</si>
  <si>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</si>
  <si>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</si>
  <si>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</si>
  <si>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</si>
  <si>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</si>
  <si>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</si>
  <si>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</si>
  <si>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</si>
  <si>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</si>
  <si>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</si>
  <si>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</si>
  <si>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</si>
  <si>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</si>
  <si>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</si>
  <si>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</si>
  <si>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</si>
  <si>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</si>
  <si>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</si>
  <si>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</si>
  <si>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</si>
  <si>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</si>
  <si>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</si>
  <si>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</si>
  <si>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</si>
  <si>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</si>
  <si>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</si>
  <si>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</si>
  <si>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</si>
  <si>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</si>
  <si>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</si>
  <si>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</si>
  <si>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</si>
  <si>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</si>
  <si>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</si>
  <si>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</si>
  <si>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</si>
  <si>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</si>
  <si>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</si>
  <si>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</si>
  <si>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</si>
  <si>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</si>
  <si>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</si>
  <si>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</si>
  <si>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</si>
  <si>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</si>
  <si>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</si>
  <si>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</si>
  <si>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</si>
  <si>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</si>
  <si>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</si>
  <si>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</si>
  <si>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</si>
  <si>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</si>
  <si>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</si>
  <si>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</si>
  <si>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</si>
  <si>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</si>
  <si>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</si>
  <si>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</si>
  <si>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</si>
  <si>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</si>
  <si>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</si>
  <si>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</si>
  <si>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</si>
  <si>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</si>
  <si>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</si>
  <si>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</si>
  <si>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</si>
  <si>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</si>
  <si>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</si>
  <si>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</si>
  <si>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</si>
  <si>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</si>
  <si>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</si>
  <si>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</si>
  <si>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</si>
  <si>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</si>
  <si>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</si>
  <si>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</si>
  <si>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</si>
  <si>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</si>
  <si>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</si>
  <si>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</si>
  <si>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</si>
  <si>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</si>
  <si>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</si>
  <si>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</si>
  <si>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</si>
  <si>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</si>
  <si>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</si>
  <si>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</si>
  <si>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</si>
  <si>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</si>
  <si>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</si>
  <si>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</si>
  <si>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</si>
  <si>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</si>
  <si>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</si>
  <si>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</si>
  <si>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</si>
  <si>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</si>
  <si>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</si>
  <si>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</si>
  <si>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</si>
  <si>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</si>
  <si>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</si>
  <si>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</si>
  <si>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</si>
  <si>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</si>
  <si>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</si>
  <si>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</si>
  <si>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</si>
  <si>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</si>
  <si>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</si>
  <si>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</si>
  <si>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</si>
  <si>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</si>
  <si>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</si>
  <si>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</si>
  <si>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</si>
  <si>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</si>
  <si>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</si>
  <si>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</si>
  <si>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</si>
  <si>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</si>
  <si>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</si>
  <si>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</si>
  <si>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</si>
  <si>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</si>
  <si>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</si>
  <si>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</si>
  <si>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</si>
  <si>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</si>
  <si>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</si>
  <si>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</si>
  <si>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</si>
  <si>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</si>
  <si>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</si>
  <si>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</si>
  <si>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</si>
  <si>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</si>
  <si>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</si>
  <si>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</si>
  <si>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</si>
  <si>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</si>
  <si>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</si>
  <si>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</si>
  <si>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</si>
  <si>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</si>
  <si>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</si>
  <si>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</si>
  <si>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</si>
  <si>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</si>
  <si>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</si>
  <si>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</si>
  <si>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</si>
  <si>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</si>
  <si>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</si>
  <si>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</si>
  <si>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</si>
  <si>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</si>
  <si>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</si>
  <si>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</si>
  <si>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</si>
  <si>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</si>
  <si>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</si>
  <si>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</si>
  <si>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</si>
  <si>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</si>
  <si>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</si>
  <si>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</si>
  <si>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</si>
  <si>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</si>
  <si>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</si>
  <si>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</si>
  <si>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</si>
  <si>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</si>
  <si>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</si>
  <si>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</si>
  <si>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</si>
  <si>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</si>
  <si>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</si>
  <si>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</si>
  <si>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</si>
  <si>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</si>
  <si>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</si>
  <si>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</si>
  <si>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</si>
  <si>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</si>
  <si>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</si>
  <si>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</si>
  <si>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</si>
  <si>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</si>
  <si>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</si>
  <si>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</si>
  <si>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</si>
  <si>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</si>
  <si>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</si>
  <si>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</si>
  <si>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</si>
  <si>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</si>
  <si>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</si>
  <si>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</si>
  <si>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</si>
  <si>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</si>
  <si>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</si>
  <si>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</si>
  <si>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</si>
  <si>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</si>
  <si>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</si>
  <si>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</si>
  <si>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</si>
  <si>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</si>
  <si>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</si>
  <si>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</si>
  <si>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</si>
  <si>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</si>
  <si>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</si>
  <si>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</si>
  <si>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</si>
  <si>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</si>
  <si>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</si>
  <si>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</si>
  <si>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</si>
  <si>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</si>
  <si>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</si>
  <si>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</si>
  <si>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</si>
  <si>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</si>
  <si>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</si>
  <si>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</si>
  <si>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</si>
  <si>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</si>
  <si>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</si>
  <si>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</si>
  <si>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</si>
  <si>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</si>
  <si>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</si>
  <si>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</si>
  <si>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</si>
  <si>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</si>
  <si>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</si>
  <si>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</si>
  <si>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</si>
  <si>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</si>
  <si>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</si>
  <si>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</si>
  <si>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</si>
  <si>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</si>
  <si>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</si>
  <si>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</si>
  <si>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</si>
  <si>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</si>
  <si>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</si>
  <si>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</si>
  <si>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</si>
  <si>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</si>
  <si>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</si>
  <si>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</si>
  <si>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</si>
  <si>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</si>
  <si>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</si>
  <si>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</si>
  <si>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</si>
  <si>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</si>
  <si>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</si>
  <si>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</si>
  <si>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</si>
  <si>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</si>
  <si>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</si>
  <si>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</si>
  <si>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</si>
  <si>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</si>
  <si>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</si>
  <si>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</si>
  <si>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</si>
  <si>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</si>
  <si>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</si>
  <si>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</si>
  <si>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</si>
  <si>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</si>
  <si>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</si>
  <si>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</si>
  <si>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</si>
  <si>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</si>
  <si>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</si>
  <si>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</si>
  <si>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</si>
  <si>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</si>
  <si>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</si>
  <si>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</si>
  <si>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</si>
  <si>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</si>
  <si>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</si>
  <si>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</si>
  <si>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</si>
  <si>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</si>
  <si>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</si>
  <si>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</si>
  <si>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</si>
  <si>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</si>
  <si>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</si>
  <si>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</si>
  <si>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</si>
  <si>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</si>
  <si>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</si>
  <si>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</si>
  <si>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</si>
  <si>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</si>
  <si>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</si>
  <si>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</si>
  <si>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</si>
  <si>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</si>
  <si>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</si>
  <si>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</si>
  <si>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</si>
  <si>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</si>
  <si>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</si>
  <si>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</si>
  <si>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</si>
  <si>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</si>
  <si>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</si>
  <si>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</si>
  <si>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</si>
  <si>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</si>
  <si>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</si>
  <si>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</si>
  <si>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</si>
  <si>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</si>
  <si>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</si>
  <si>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</si>
  <si>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</si>
  <si>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</si>
  <si>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</si>
  <si>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</si>
  <si>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</si>
  <si>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</si>
  <si>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</si>
  <si>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</si>
  <si>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</si>
  <si>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</si>
  <si>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</si>
  <si>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</si>
  <si>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</si>
  <si>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</si>
  <si>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</si>
  <si>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</si>
  <si>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</si>
  <si>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</si>
  <si>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</si>
  <si>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</si>
  <si>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</si>
  <si>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</si>
  <si>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</si>
  <si>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</si>
  <si>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</si>
  <si>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</si>
  <si>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</si>
  <si>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</si>
  <si>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</si>
  <si>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</si>
  <si>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</si>
  <si>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</si>
  <si>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</si>
  <si>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</si>
  <si>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</si>
  <si>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</si>
  <si>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</si>
  <si>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</si>
  <si>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</si>
  <si>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</si>
  <si>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</si>
  <si>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</si>
  <si>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</si>
  <si>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</si>
  <si>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</si>
  <si>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</si>
  <si>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</si>
  <si>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</si>
  <si>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</si>
  <si>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</si>
  <si>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</si>
  <si>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</si>
  <si>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</si>
  <si>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</si>
  <si>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</si>
  <si>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</si>
  <si>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</si>
  <si>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</si>
  <si>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</si>
  <si>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</si>
  <si>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</si>
  <si>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</si>
  <si>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</si>
  <si>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</si>
  <si>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</si>
  <si>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</si>
  <si>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</si>
  <si>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</si>
  <si>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</si>
  <si>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</si>
  <si>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</si>
  <si>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</si>
  <si>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</si>
  <si>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</si>
  <si>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</si>
  <si>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</si>
  <si>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</si>
  <si>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</si>
  <si>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</si>
  <si>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</si>
  <si>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</si>
  <si>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</si>
  <si>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</si>
  <si>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</si>
  <si>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</si>
  <si>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</si>
  <si>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</si>
  <si>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</si>
  <si>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</si>
  <si>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</si>
  <si>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</si>
  <si>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</si>
  <si>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</si>
  <si>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</si>
  <si>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</si>
  <si>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</si>
  <si>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</si>
  <si>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</si>
  <si>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</si>
  <si>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</si>
  <si>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</si>
  <si>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</si>
  <si>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</si>
  <si>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</si>
  <si>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</si>
  <si>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</si>
  <si>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</si>
  <si>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</si>
  <si>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</si>
  <si>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</si>
  <si>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</si>
  <si>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</si>
  <si>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</si>
  <si>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</si>
  <si>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</si>
  <si>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</si>
  <si>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</si>
  <si>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</si>
  <si>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</si>
  <si>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</si>
  <si>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</si>
  <si>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</si>
  <si>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</si>
  <si>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</si>
  <si>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</si>
  <si>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</si>
  <si>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</si>
  <si>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</si>
  <si>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</si>
  <si>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</si>
  <si>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</si>
  <si>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</si>
  <si>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</si>
  <si>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</si>
  <si>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</si>
  <si>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</si>
  <si>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</si>
  <si>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</si>
  <si>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</si>
  <si>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</si>
  <si>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</si>
  <si>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</si>
  <si>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</si>
  <si>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</si>
  <si>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</si>
  <si>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</si>
  <si>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</si>
  <si>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</si>
  <si>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</si>
  <si>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</si>
  <si>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</si>
  <si>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</si>
  <si>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</si>
  <si>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</si>
  <si>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</si>
  <si>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</si>
  <si>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</si>
  <si>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</si>
  <si>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</si>
  <si>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</si>
  <si>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</si>
  <si>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</si>
  <si>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</si>
  <si>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</si>
  <si>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</si>
  <si>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</si>
  <si>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</si>
  <si>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</si>
  <si>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</si>
  <si>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</si>
  <si>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</si>
  <si>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</si>
  <si>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</si>
  <si>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</si>
  <si>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</si>
  <si>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</si>
  <si>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</si>
  <si>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</si>
  <si>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</si>
  <si>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</si>
  <si>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</si>
  <si>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</si>
  <si>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</si>
  <si>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</si>
  <si>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</si>
  <si>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</si>
  <si>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</si>
  <si>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</si>
  <si>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</si>
  <si>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</si>
  <si>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</si>
  <si>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</si>
  <si>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</si>
  <si>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</si>
  <si>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</si>
  <si>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</si>
  <si>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</si>
  <si>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</si>
  <si>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</si>
  <si>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</si>
  <si>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</si>
  <si>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</si>
  <si>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</si>
  <si>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</si>
  <si>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</si>
  <si>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</si>
  <si>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</si>
  <si>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</si>
  <si>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</si>
  <si>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</si>
  <si>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</si>
  <si>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</si>
  <si>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</si>
  <si>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</si>
  <si>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</si>
  <si>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</si>
  <si>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</si>
  <si>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</si>
  <si>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</si>
  <si>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</si>
  <si>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</si>
  <si>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</si>
  <si>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</si>
  <si>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</si>
  <si>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</si>
  <si>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</si>
  <si>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</si>
  <si>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</si>
  <si>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</si>
  <si>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</si>
  <si>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</si>
  <si>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</si>
  <si>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</si>
  <si>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</si>
  <si>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</si>
  <si>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</si>
  <si>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</si>
  <si>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</si>
  <si>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</si>
  <si>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</si>
  <si>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</si>
  <si>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</si>
  <si>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</si>
  <si>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</si>
  <si>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</si>
  <si>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</si>
  <si>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</si>
  <si>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</si>
  <si>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</si>
  <si>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</si>
  <si>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</si>
  <si>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</si>
  <si>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</si>
  <si>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</si>
  <si>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</si>
  <si>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</si>
  <si>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</si>
  <si>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</si>
  <si>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</si>
  <si>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</si>
  <si>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</si>
  <si>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</si>
  <si>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</si>
  <si>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</si>
  <si>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</si>
  <si>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</si>
  <si>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</si>
  <si>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</si>
  <si>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</si>
  <si>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</si>
  <si>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</si>
  <si>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</si>
  <si>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</si>
  <si>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</si>
  <si>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</si>
  <si>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</si>
  <si>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</si>
  <si>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</si>
  <si>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</si>
  <si>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</si>
  <si>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</si>
  <si>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</si>
  <si>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</si>
  <si>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</si>
  <si>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</si>
  <si>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</si>
  <si>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</si>
  <si>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</si>
  <si>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</si>
  <si>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</si>
  <si>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</si>
  <si>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</si>
  <si>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</si>
  <si>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</si>
  <si>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</si>
  <si>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</si>
  <si>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</si>
  <si>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</si>
  <si>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</si>
  <si>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</si>
  <si>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</si>
  <si>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</si>
  <si>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</si>
  <si>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</si>
  <si>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</si>
  <si>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</si>
  <si>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</si>
  <si>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</si>
  <si>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</si>
  <si>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</si>
  <si>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</si>
  <si>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</si>
  <si>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</si>
  <si>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</si>
  <si>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</si>
  <si>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</si>
  <si>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</si>
  <si>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</si>
  <si>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</si>
  <si>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</si>
  <si>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</si>
  <si>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</si>
  <si>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</si>
  <si>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</si>
  <si>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</si>
  <si>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</si>
  <si>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</si>
  <si>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</si>
  <si>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</si>
  <si>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</si>
  <si>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</si>
  <si>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</si>
  <si>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</si>
  <si>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</si>
  <si>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</si>
  <si>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</si>
  <si>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</si>
  <si>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</si>
  <si>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</si>
  <si>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</si>
  <si>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</si>
  <si>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</si>
  <si>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</si>
  <si>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</si>
  <si>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</si>
  <si>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</si>
  <si>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</si>
  <si>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</si>
  <si>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</si>
  <si>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</si>
  <si>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</si>
  <si>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</si>
  <si>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</si>
  <si>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</si>
  <si>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</si>
  <si>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</si>
  <si>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</si>
  <si>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</si>
  <si>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</si>
  <si>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</si>
  <si>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</si>
  <si>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</si>
  <si>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</si>
  <si>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</si>
  <si>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</si>
  <si>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</si>
  <si>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</si>
  <si>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</si>
  <si>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</si>
  <si>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</si>
  <si>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</si>
  <si>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</si>
  <si>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</si>
  <si>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</si>
  <si>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</si>
  <si>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</si>
  <si>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</si>
  <si>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</si>
  <si>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</si>
  <si>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</si>
  <si>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</si>
  <si>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</si>
  <si>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</si>
  <si>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</si>
  <si>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</si>
  <si>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</si>
  <si>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</si>
  <si>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</si>
  <si>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</si>
  <si>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</si>
  <si>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</si>
  <si>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</si>
  <si>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</si>
  <si>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</si>
  <si>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</si>
  <si>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</si>
  <si>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</si>
  <si>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</si>
  <si>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</si>
  <si>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</si>
  <si>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</si>
  <si>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</si>
  <si>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</si>
  <si>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</si>
  <si>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</si>
  <si>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</si>
  <si>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</si>
  <si>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</si>
  <si>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</si>
  <si>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</si>
  <si>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</si>
  <si>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</si>
  <si>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</si>
  <si>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</si>
  <si>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</si>
  <si>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</si>
  <si>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</si>
  <si>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</si>
  <si>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</si>
  <si>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</si>
  <si>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</si>
  <si>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</si>
  <si>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</si>
  <si>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</si>
  <si>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</si>
  <si>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</si>
  <si>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</si>
  <si>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</si>
  <si>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</si>
  <si>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</si>
  <si>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</si>
  <si>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</si>
  <si>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</si>
  <si>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</si>
  <si>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</si>
  <si>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</si>
  <si>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</si>
  <si>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</si>
  <si>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</si>
  <si>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</si>
  <si>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</si>
  <si>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</si>
  <si>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</si>
  <si>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</si>
  <si>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</si>
  <si>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</si>
  <si>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</si>
  <si>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</si>
  <si>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</si>
  <si>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</si>
  <si>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</si>
  <si>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</si>
  <si>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</si>
  <si>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</si>
  <si>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</si>
  <si>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</si>
  <si>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</si>
  <si>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</si>
  <si>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</si>
  <si>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</si>
  <si>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</si>
  <si>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</si>
  <si>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</si>
  <si>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</si>
  <si>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</si>
  <si>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</si>
  <si>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</si>
  <si>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</si>
  <si>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</si>
  <si>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</si>
  <si>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</si>
  <si>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</si>
  <si>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</si>
  <si>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</si>
  <si>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</si>
  <si>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</si>
  <si>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</si>
  <si>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</si>
  <si>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</si>
  <si>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</si>
  <si>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</si>
  <si>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</si>
  <si>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</si>
  <si>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</si>
  <si>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</si>
  <si>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</si>
  <si>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</si>
  <si>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</si>
  <si>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</si>
  <si>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</si>
  <si>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</si>
  <si>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</si>
  <si>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</si>
  <si>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</si>
  <si>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</si>
  <si>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</si>
  <si>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</si>
  <si>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</si>
  <si>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</si>
  <si>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</si>
  <si>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</si>
  <si>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</si>
  <si>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</si>
  <si>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</si>
  <si>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</si>
  <si>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</si>
  <si>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</si>
  <si>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</si>
  <si>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</si>
  <si>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</si>
  <si>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</si>
  <si>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</si>
  <si>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</si>
  <si>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</si>
  <si>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</si>
  <si>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</si>
  <si>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</si>
  <si>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</si>
  <si>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</si>
  <si>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</si>
  <si>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</si>
  <si>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</si>
  <si>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</si>
  <si>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</si>
  <si>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</si>
  <si>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</si>
  <si>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</si>
  <si>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</si>
  <si>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</si>
  <si>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</si>
  <si>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</si>
  <si>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</si>
  <si>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</si>
  <si>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</si>
  <si>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</si>
  <si>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</si>
  <si>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</si>
  <si>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</si>
  <si>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</si>
  <si>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</si>
  <si>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</si>
  <si>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</si>
  <si>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</si>
  <si>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</si>
  <si>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</si>
  <si>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</si>
  <si>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</si>
  <si>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</si>
  <si>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</si>
  <si>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</si>
  <si>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</si>
  <si>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</si>
  <si>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</si>
  <si>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</si>
  <si>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</si>
  <si>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</si>
  <si>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</si>
  <si>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</si>
  <si>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</si>
  <si>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</si>
  <si>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</si>
  <si>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</si>
  <si>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</si>
  <si>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</si>
  <si>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</si>
  <si>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</si>
  <si>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</si>
  <si>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</si>
  <si>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</si>
  <si>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</si>
  <si>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</si>
  <si>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</si>
  <si>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</si>
  <si>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</si>
  <si>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</si>
  <si>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</si>
  <si>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</si>
  <si>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</si>
  <si>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</si>
  <si>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</si>
  <si>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</si>
  <si>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</si>
  <si>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</si>
  <si>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</si>
  <si>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</si>
  <si>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</si>
  <si>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</si>
  <si>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</si>
  <si>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</si>
  <si>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</si>
  <si>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</si>
  <si>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</si>
  <si>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</si>
  <si>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</si>
  <si>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</si>
  <si>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</si>
  <si>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</si>
  <si>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</si>
  <si>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</si>
  <si>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</si>
  <si>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</si>
  <si>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</si>
  <si>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</si>
  <si>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</si>
  <si>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</si>
  <si>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</si>
  <si>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</si>
  <si>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</si>
  <si>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</si>
  <si>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</si>
  <si>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</si>
  <si>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</si>
  <si>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</si>
  <si>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</si>
  <si>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</si>
  <si>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</si>
  <si>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</si>
  <si>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</si>
  <si>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</si>
  <si>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</si>
  <si>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</si>
  <si>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</si>
  <si>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</si>
  <si>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</si>
  <si>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</si>
  <si>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</si>
  <si>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</si>
  <si>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</si>
  <si>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</si>
  <si>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</si>
  <si>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</si>
  <si>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</si>
  <si>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</si>
  <si>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</si>
  <si>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</si>
  <si>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</si>
  <si>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</si>
  <si>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</si>
  <si>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</si>
  <si>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</si>
  <si>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</si>
  <si>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</si>
  <si>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</si>
  <si>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</si>
  <si>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</si>
  <si>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</si>
  <si>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</si>
  <si>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</si>
  <si>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</si>
  <si>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</si>
  <si>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</si>
  <si>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</si>
  <si>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</si>
  <si>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</si>
  <si>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</si>
  <si>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</si>
  <si>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</si>
  <si>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</si>
  <si>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</si>
  <si>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</si>
  <si>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</si>
  <si>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</si>
  <si>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</si>
  <si>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</si>
  <si>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</si>
  <si>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</si>
  <si>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</si>
  <si>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</si>
  <si>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</si>
  <si>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</si>
  <si>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</si>
  <si>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</si>
  <si>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</si>
  <si>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</si>
  <si>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</si>
  <si>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</si>
  <si>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</si>
  <si>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</si>
  <si>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</si>
  <si>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</si>
  <si>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</si>
  <si>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</si>
  <si>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</si>
  <si>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</si>
  <si>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</si>
  <si>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</si>
  <si>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</si>
  <si>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</si>
  <si>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</si>
  <si>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</si>
  <si>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</si>
  <si>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</si>
  <si>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</si>
  <si>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</si>
  <si>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</si>
  <si>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</si>
  <si>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</si>
  <si>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</si>
  <si>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</si>
  <si>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</si>
  <si>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</si>
  <si>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</si>
  <si>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</si>
  <si>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</si>
  <si>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</si>
  <si>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</si>
  <si>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</si>
  <si>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</si>
  <si>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</si>
  <si>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</si>
  <si>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</si>
  <si>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</si>
  <si>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</si>
  <si>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</si>
  <si>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</si>
  <si>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</si>
  <si>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</si>
  <si>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</si>
  <si>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</si>
  <si>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</si>
  <si>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</si>
  <si>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</si>
  <si>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</si>
  <si>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</si>
  <si>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</si>
  <si>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</si>
  <si>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</si>
  <si>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</si>
  <si>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</si>
  <si>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</si>
  <si>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</si>
  <si>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</si>
  <si>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</si>
  <si>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</si>
  <si>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</si>
  <si>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</si>
  <si>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</si>
  <si>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</si>
  <si>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</si>
  <si>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</si>
  <si>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</si>
  <si>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</si>
  <si>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</si>
  <si>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</si>
  <si>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</si>
  <si>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</si>
  <si>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</si>
  <si>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</si>
  <si>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</si>
  <si>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</si>
  <si>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</si>
  <si>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</si>
  <si>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</si>
  <si>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</si>
  <si>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</si>
  <si>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</si>
  <si>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</si>
  <si>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</si>
  <si>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</si>
  <si>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</si>
  <si>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</si>
  <si>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</si>
  <si>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</si>
  <si>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</si>
  <si>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</si>
  <si>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</si>
  <si>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</si>
  <si>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</si>
  <si>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</si>
  <si>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</si>
  <si>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</si>
  <si>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</si>
  <si>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</si>
  <si>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</si>
  <si>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</si>
  <si>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</si>
  <si>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</si>
  <si>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</si>
  <si>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</si>
  <si>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</si>
  <si>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</si>
  <si>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</si>
  <si>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</si>
  <si>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</si>
  <si>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</si>
  <si>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</si>
  <si>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</si>
  <si>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</si>
  <si>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</si>
  <si>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</si>
  <si>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</si>
  <si>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</si>
  <si>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</si>
  <si>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</si>
  <si>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</si>
  <si>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</si>
  <si>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</si>
  <si>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</si>
  <si>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</si>
  <si>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</si>
  <si>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</si>
  <si>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</si>
  <si>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</si>
  <si>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</si>
  <si>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</si>
  <si>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</si>
  <si>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</si>
  <si>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</si>
  <si>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</si>
  <si>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</si>
  <si>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</si>
  <si>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</si>
  <si>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</si>
  <si>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</si>
  <si>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</si>
  <si>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</si>
  <si>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</si>
  <si>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</si>
  <si>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</si>
  <si>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</si>
  <si>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</si>
  <si>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</si>
  <si>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</si>
  <si>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</si>
  <si>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</si>
  <si>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</si>
  <si>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</si>
  <si>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</si>
  <si>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</si>
  <si>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</si>
  <si>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</si>
  <si>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</si>
  <si>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</si>
  <si>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</si>
  <si>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</si>
  <si>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</si>
  <si>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</si>
  <si>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</si>
  <si>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</si>
  <si>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</si>
  <si>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</si>
  <si>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</si>
  <si>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</si>
  <si>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</si>
  <si>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</si>
  <si>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</si>
  <si>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</si>
  <si>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</si>
  <si>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</si>
  <si>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</si>
  <si>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</si>
  <si>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</si>
  <si>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</si>
  <si>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</si>
  <si>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</si>
  <si>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</si>
  <si>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</si>
  <si>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</si>
  <si>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</si>
  <si>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</si>
  <si>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</si>
  <si>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</si>
  <si>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</si>
  <si>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</si>
  <si>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</si>
  <si>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</si>
  <si>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</si>
  <si>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</si>
  <si>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</si>
  <si>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</si>
  <si>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</si>
  <si>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</si>
  <si>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</si>
  <si>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</si>
  <si>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</si>
  <si>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</si>
  <si>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</si>
  <si>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</si>
  <si>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</si>
  <si>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</si>
  <si>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</si>
  <si>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</si>
  <si>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</si>
  <si>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</si>
  <si>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</si>
  <si>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</si>
  <si>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</si>
  <si>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</si>
  <si>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</si>
  <si>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</si>
  <si>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</si>
  <si>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</si>
  <si>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</si>
  <si>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</si>
  <si>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</si>
  <si>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</si>
  <si>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</si>
  <si>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</si>
  <si>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</si>
  <si>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</si>
  <si>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</si>
  <si>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</si>
  <si>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</si>
  <si>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</si>
  <si>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</si>
  <si>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</si>
  <si>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</si>
  <si>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</si>
  <si>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</si>
  <si>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</si>
  <si>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</si>
  <si>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</si>
  <si>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</si>
  <si>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</si>
  <si>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</si>
  <si>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</si>
  <si>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</si>
  <si>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</si>
  <si>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</si>
  <si>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</si>
  <si>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</si>
  <si>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</si>
  <si>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</si>
  <si>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</si>
  <si>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</si>
  <si>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</si>
  <si>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</si>
  <si>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</si>
  <si>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</si>
  <si>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</si>
  <si>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</si>
  <si>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</si>
  <si>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</si>
  <si>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</si>
  <si>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</si>
  <si>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</si>
  <si>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</si>
  <si>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</si>
  <si>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</si>
  <si>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</si>
  <si>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</si>
  <si>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</si>
  <si>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</si>
  <si>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</si>
  <si>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</si>
  <si>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</si>
  <si>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</si>
  <si>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</si>
  <si>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</si>
  <si>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</si>
  <si>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</si>
  <si>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</si>
  <si>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</si>
  <si>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</si>
  <si>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</si>
  <si>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</si>
  <si>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</si>
  <si>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</si>
  <si>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</si>
  <si>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</si>
  <si>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</si>
  <si>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</si>
  <si>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</si>
  <si>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</si>
  <si>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</si>
  <si>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</si>
  <si>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</si>
  <si>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</si>
  <si>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</si>
  <si>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</si>
  <si>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</si>
  <si>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</si>
  <si>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</si>
  <si>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</si>
  <si>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</si>
  <si>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</si>
  <si>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</si>
  <si>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</si>
  <si>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</si>
  <si>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</si>
  <si>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</si>
  <si>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</si>
  <si>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</si>
  <si>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</si>
  <si>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</si>
  <si>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</si>
  <si>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</si>
  <si>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</si>
  <si>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</si>
  <si>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</si>
  <si>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</si>
  <si>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</si>
  <si>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</si>
  <si>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</si>
  <si>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</si>
  <si>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</si>
  <si>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</si>
  <si>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</si>
  <si>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</si>
  <si>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</si>
  <si>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</si>
  <si>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</si>
  <si>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</si>
  <si>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</si>
  <si>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</si>
  <si>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</si>
  <si>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</si>
  <si>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</si>
  <si>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</si>
  <si>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</si>
  <si>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</si>
  <si>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</si>
  <si>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</si>
  <si>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</si>
  <si>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</si>
  <si>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</si>
  <si>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</si>
  <si>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</si>
  <si>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</si>
  <si>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</si>
  <si>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</si>
  <si>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</si>
  <si>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</si>
  <si>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</si>
  <si>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</si>
  <si>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</si>
  <si>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</si>
  <si>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</si>
  <si>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</si>
  <si>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</si>
  <si>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</si>
  <si>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</si>
  <si>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</si>
  <si>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</si>
  <si>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</si>
  <si>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</si>
  <si>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</si>
  <si>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</si>
  <si>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</si>
  <si>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</si>
  <si>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</si>
  <si>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</si>
  <si>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</si>
  <si>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</si>
  <si>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</si>
  <si>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</si>
  <si>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</si>
  <si>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</si>
  <si>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</si>
  <si>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</si>
  <si>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</si>
  <si>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</si>
  <si>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</si>
  <si>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</si>
  <si>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</si>
  <si>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</si>
  <si>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</si>
  <si>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</si>
  <si>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</si>
  <si>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</si>
  <si>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</si>
  <si>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</si>
  <si>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</si>
  <si>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</si>
  <si>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</si>
  <si>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</si>
  <si>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</si>
  <si>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</si>
  <si>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</si>
  <si>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</si>
  <si>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</si>
  <si>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</si>
  <si>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</si>
  <si>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</si>
  <si>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</si>
  <si>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</si>
  <si>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</si>
  <si>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</si>
  <si>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</si>
  <si>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</si>
  <si>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</si>
  <si>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</si>
  <si>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</si>
  <si>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</si>
  <si>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</si>
  <si>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</si>
  <si>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</si>
  <si>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</si>
  <si>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</si>
  <si>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</si>
  <si>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</si>
  <si>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</si>
  <si>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</si>
  <si>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</si>
  <si>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</si>
  <si>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</si>
  <si>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</si>
  <si>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</si>
  <si>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</si>
  <si>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</si>
  <si>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</si>
  <si>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</si>
  <si>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</si>
  <si>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</si>
  <si>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</si>
  <si>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</si>
  <si>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</si>
  <si>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</si>
  <si>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</si>
  <si>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</si>
  <si>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</si>
  <si>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</si>
  <si>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</si>
  <si>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</si>
  <si>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</si>
  <si>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</si>
  <si>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</si>
  <si>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</si>
  <si>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</si>
  <si>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</si>
  <si>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</si>
  <si>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</si>
  <si>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</si>
  <si>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</si>
  <si>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</si>
  <si>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</si>
  <si>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</si>
  <si>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</si>
  <si>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</si>
  <si>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</si>
  <si>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</si>
  <si>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</si>
  <si>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</si>
  <si>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</si>
  <si>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</si>
  <si>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</si>
  <si>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</si>
  <si>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</si>
  <si>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</si>
  <si>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</si>
  <si>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</si>
  <si>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</si>
  <si>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</si>
  <si>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</si>
  <si>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</si>
  <si>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</si>
  <si>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</si>
  <si>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</si>
  <si>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</si>
  <si>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</si>
  <si>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</si>
  <si>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</si>
  <si>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</si>
  <si>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</si>
  <si>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</si>
  <si>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</si>
  <si>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</si>
  <si>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</si>
  <si>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</si>
  <si>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</si>
  <si>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</si>
  <si>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</si>
  <si>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</si>
  <si>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</si>
  <si>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</si>
  <si>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</si>
  <si>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</si>
  <si>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</si>
  <si>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</si>
  <si>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</si>
  <si>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</si>
  <si>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</si>
  <si>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</si>
  <si>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</si>
  <si>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</si>
  <si>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</si>
  <si>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</si>
  <si>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</si>
  <si>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</si>
  <si>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</si>
  <si>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</si>
  <si>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</si>
  <si>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</si>
  <si>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</si>
  <si>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</si>
  <si>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</si>
  <si>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</si>
  <si>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</si>
  <si>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</si>
  <si>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</si>
  <si>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</si>
  <si>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</si>
  <si>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</si>
  <si>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</si>
  <si>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</si>
  <si>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</si>
  <si>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</si>
  <si>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</si>
  <si>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</si>
  <si>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</si>
  <si>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</si>
  <si>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</si>
  <si>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</si>
  <si>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</si>
  <si>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</si>
  <si>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</si>
  <si>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</si>
  <si>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</si>
  <si>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</si>
  <si>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</si>
  <si>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</si>
  <si>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</si>
  <si>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</si>
  <si>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</si>
  <si>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</si>
  <si>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</si>
  <si>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</si>
  <si>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</si>
  <si>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</si>
  <si>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</si>
  <si>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</si>
  <si>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</si>
  <si>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</si>
  <si>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</si>
  <si>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</si>
  <si>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</si>
  <si>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</si>
  <si>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</si>
  <si>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</si>
  <si>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</si>
  <si>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</si>
  <si>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</si>
  <si>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</si>
  <si>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</si>
  <si>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</si>
  <si>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</si>
  <si>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</si>
  <si>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</si>
  <si>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</si>
  <si>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</si>
  <si>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</si>
  <si>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</si>
  <si>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</si>
  <si>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</si>
  <si>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</si>
  <si>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</si>
  <si>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</si>
  <si>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</si>
  <si>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</si>
  <si>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</si>
  <si>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</si>
  <si>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</si>
  <si>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</si>
  <si>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</si>
  <si>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</si>
  <si>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</si>
  <si>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</si>
  <si>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</si>
  <si>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</si>
  <si>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</si>
  <si>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</si>
  <si>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</si>
  <si>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</si>
  <si>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</si>
  <si>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</si>
  <si>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</si>
  <si>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</si>
  <si>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</si>
  <si>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</si>
  <si>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</si>
  <si>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</si>
  <si>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</si>
  <si>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</si>
  <si>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</si>
  <si>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</si>
  <si>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</si>
  <si>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</si>
  <si>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</si>
  <si>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</si>
  <si>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</si>
  <si>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</si>
  <si>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</si>
  <si>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</si>
  <si>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</si>
  <si>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</si>
  <si>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</si>
  <si>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</si>
  <si>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</si>
  <si>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</si>
  <si>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</si>
  <si>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</si>
  <si>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</si>
  <si>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</si>
  <si>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</si>
  <si>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</si>
  <si>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</si>
  <si>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</si>
  <si>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</si>
  <si>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</si>
  <si>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</si>
  <si>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</si>
  <si>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</si>
  <si>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</si>
  <si>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</si>
  <si>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</si>
  <si>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</si>
  <si>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</si>
  <si>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</si>
  <si>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</si>
  <si>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</si>
  <si>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</si>
  <si>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</si>
  <si>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</si>
  <si>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</si>
  <si>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</si>
  <si>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</si>
  <si>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</si>
  <si>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</si>
  <si>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</si>
  <si>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</si>
  <si>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</si>
  <si>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</si>
  <si>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</si>
  <si>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</si>
  <si>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</si>
  <si>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</si>
  <si>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</si>
  <si>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</si>
  <si>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</si>
  <si>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</si>
  <si>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</si>
  <si>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</si>
  <si>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</si>
  <si>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</si>
  <si>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</si>
  <si>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</si>
  <si>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</si>
  <si>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</si>
  <si>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</si>
  <si>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</si>
  <si>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</si>
  <si>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</si>
  <si>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</si>
  <si>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</si>
  <si>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</si>
  <si>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</si>
  <si>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</si>
  <si>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</si>
  <si>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</si>
  <si>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</si>
  <si>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</si>
  <si>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</si>
  <si>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</si>
  <si>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</si>
  <si>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</si>
  <si>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</si>
  <si>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</si>
  <si>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</si>
  <si>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</si>
  <si>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</si>
  <si>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</si>
  <si>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</si>
  <si>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</si>
  <si>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</si>
  <si>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</si>
  <si>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</si>
  <si>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</si>
  <si>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</si>
  <si>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</si>
  <si>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</si>
  <si>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</si>
  <si>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</si>
  <si>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</si>
  <si>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</si>
  <si>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</si>
  <si>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</si>
  <si>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</si>
  <si>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</si>
  <si>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</si>
  <si>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</si>
  <si>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</si>
  <si>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</si>
  <si>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</si>
  <si>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</si>
  <si>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</si>
  <si>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</si>
  <si>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</si>
  <si>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</si>
  <si>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</si>
  <si>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</si>
  <si>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</si>
  <si>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</si>
  <si>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</si>
  <si>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</si>
  <si>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</si>
  <si>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</si>
  <si>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</si>
  <si>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</si>
  <si>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</si>
  <si>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</si>
  <si>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</si>
  <si>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</si>
  <si>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</si>
  <si>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</si>
  <si>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</si>
  <si>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</si>
  <si>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</si>
  <si>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</si>
  <si>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</si>
  <si>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</si>
  <si>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</si>
  <si>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</si>
  <si>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</si>
  <si>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</si>
  <si>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</si>
  <si>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</si>
  <si>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</si>
  <si>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</si>
  <si>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</si>
  <si>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</si>
  <si>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</si>
  <si>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</si>
  <si>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</si>
  <si>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</si>
  <si>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</si>
  <si>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</si>
  <si>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</si>
  <si>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</si>
  <si>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</si>
  <si>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</si>
  <si>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</si>
  <si>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</si>
  <si>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</si>
  <si>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</si>
  <si>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</si>
  <si>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</si>
  <si>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</si>
  <si>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</si>
  <si>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</si>
  <si>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</si>
  <si>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</si>
  <si>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</si>
  <si>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</si>
  <si>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</si>
  <si>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</si>
  <si>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</si>
  <si>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</si>
  <si>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</si>
  <si>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</si>
  <si>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</si>
  <si>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</si>
  <si>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</si>
  <si>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</si>
  <si>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</si>
  <si>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</si>
  <si>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</si>
  <si>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</si>
  <si>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</si>
  <si>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</si>
  <si>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</si>
  <si>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</si>
  <si>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</si>
  <si>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</si>
  <si>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</si>
  <si>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</si>
  <si>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</si>
  <si>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</si>
  <si>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</si>
  <si>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</si>
  <si>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</si>
  <si>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</si>
  <si>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</si>
  <si>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</si>
  <si>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</si>
  <si>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</si>
  <si>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</si>
  <si>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</si>
  <si>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</si>
  <si>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</si>
  <si>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</si>
  <si>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</si>
  <si>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</si>
  <si>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</si>
  <si>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</si>
  <si>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</si>
  <si>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</si>
  <si>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</si>
  <si>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</si>
  <si>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</si>
  <si>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</si>
  <si>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</si>
  <si>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</si>
  <si>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</si>
  <si>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</si>
  <si>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</si>
  <si>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</si>
  <si>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</si>
  <si>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</si>
  <si>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</si>
  <si>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</si>
  <si>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</si>
  <si>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</si>
  <si>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</si>
  <si>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</si>
  <si>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</si>
  <si>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</si>
  <si>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</si>
  <si>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</si>
  <si>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</si>
  <si>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</si>
  <si>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</si>
  <si>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</si>
  <si>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</si>
  <si>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</si>
  <si>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</si>
  <si>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</si>
  <si>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</si>
  <si>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</si>
  <si>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</si>
  <si>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</si>
  <si>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</si>
  <si>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</si>
  <si>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</si>
  <si>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</si>
  <si>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</si>
  <si>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</si>
  <si>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</si>
  <si>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</si>
  <si>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</si>
  <si>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</si>
  <si>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</si>
  <si>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</si>
  <si>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</si>
  <si>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</si>
  <si>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</si>
  <si>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</si>
  <si>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</si>
  <si>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</si>
  <si>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</si>
  <si>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</si>
  <si>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</si>
  <si>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</si>
  <si>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</si>
  <si>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</si>
  <si>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</si>
  <si>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</si>
  <si>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</si>
  <si>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</si>
  <si>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</si>
  <si>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</si>
  <si>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</si>
  <si>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</si>
  <si>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</si>
  <si>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</si>
  <si>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</si>
  <si>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</si>
  <si>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</si>
  <si>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</si>
  <si>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</si>
  <si>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</si>
  <si>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</si>
  <si>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</si>
  <si>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</si>
  <si>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</si>
  <si>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</si>
  <si>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</si>
  <si>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</si>
  <si>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</si>
  <si>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</si>
  <si>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</si>
  <si>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</si>
  <si>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</si>
  <si>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</si>
  <si>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</si>
  <si>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</si>
  <si>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</si>
  <si>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</si>
  <si>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</si>
  <si>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</si>
  <si>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</si>
  <si>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</si>
  <si>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</si>
  <si>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</si>
  <si>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</si>
  <si>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</si>
  <si>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</si>
  <si>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</si>
  <si>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</si>
  <si>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</si>
  <si>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</si>
  <si>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</si>
  <si>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</si>
  <si>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</si>
  <si>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</si>
  <si>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</si>
  <si>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</si>
  <si>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</si>
  <si>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</si>
  <si>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</si>
  <si>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</si>
  <si>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</si>
  <si>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</si>
  <si>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</si>
  <si>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</si>
  <si>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</si>
  <si>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</si>
  <si>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</si>
  <si>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</si>
  <si>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</si>
  <si>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</si>
  <si>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</si>
  <si>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</si>
  <si>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</si>
  <si>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</si>
  <si>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</si>
  <si>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</si>
  <si>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</si>
  <si>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</si>
  <si>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</si>
  <si>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</si>
  <si>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</si>
  <si>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</si>
  <si>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</si>
  <si>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</si>
  <si>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</si>
  <si>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</si>
  <si>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</si>
  <si>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</si>
  <si>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</si>
  <si>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</si>
  <si>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</si>
  <si>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</si>
  <si>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</si>
  <si>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</si>
  <si>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</si>
  <si>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</si>
  <si>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</si>
  <si>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</si>
  <si>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</si>
  <si>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</si>
  <si>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</si>
  <si>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</si>
  <si>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</si>
  <si>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</si>
  <si>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</si>
  <si>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</si>
  <si>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</si>
  <si>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</si>
  <si>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</si>
  <si>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</si>
  <si>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</si>
  <si>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</si>
  <si>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</si>
  <si>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</si>
  <si>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</si>
  <si>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</si>
  <si>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</si>
  <si>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</si>
  <si>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</si>
  <si>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</si>
  <si>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</si>
  <si>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</si>
  <si>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</si>
  <si>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</si>
  <si>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</si>
  <si>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</si>
  <si>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</si>
  <si>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</si>
  <si>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</si>
  <si>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</si>
  <si>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</si>
  <si>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</si>
  <si>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</si>
  <si>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</si>
  <si>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</si>
  <si>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</si>
  <si>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</si>
  <si>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</si>
  <si>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</si>
  <si>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</si>
  <si>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</si>
  <si>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</si>
  <si>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</si>
  <si>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</si>
  <si>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</si>
  <si>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</si>
  <si>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</si>
  <si>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</si>
  <si>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</si>
  <si>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</si>
  <si>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</si>
  <si>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</si>
  <si>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</si>
  <si>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</si>
  <si>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</si>
  <si>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</si>
  <si>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</si>
  <si>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</si>
  <si>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</si>
  <si>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</si>
  <si>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</si>
  <si>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</si>
  <si>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</si>
  <si>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</si>
  <si>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</si>
  <si>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</si>
  <si>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</si>
  <si>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</si>
  <si>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</si>
  <si>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</si>
  <si>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</si>
  <si>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</si>
  <si>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</si>
  <si>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</si>
  <si>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</si>
  <si>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</si>
  <si>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</si>
  <si>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</si>
  <si>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</si>
  <si>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</si>
  <si>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</si>
  <si>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</si>
  <si>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</si>
  <si>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</si>
  <si>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</si>
  <si>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</si>
  <si>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</si>
  <si>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</si>
  <si>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</si>
  <si>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</si>
  <si>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</si>
  <si>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</si>
  <si>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</si>
  <si>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</si>
  <si>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</si>
  <si>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</si>
  <si>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</si>
  <si>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</si>
  <si>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</si>
  <si>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</si>
  <si>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</si>
  <si>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</si>
  <si>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</si>
  <si>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</si>
  <si>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</si>
  <si>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</si>
  <si>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</si>
  <si>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</si>
  <si>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</si>
  <si>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</si>
  <si>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</si>
  <si>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</si>
  <si>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</si>
  <si>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</si>
  <si>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</si>
  <si>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</si>
  <si>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</si>
  <si>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</si>
  <si>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</si>
  <si>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</si>
  <si>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</si>
  <si>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</si>
  <si>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</si>
  <si>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</si>
  <si>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</si>
  <si>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</si>
  <si>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</si>
  <si>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</si>
  <si>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</si>
  <si>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</si>
  <si>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</si>
  <si>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</si>
  <si>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</si>
  <si>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</si>
  <si>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</si>
  <si>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</si>
  <si>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</si>
  <si>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</si>
  <si>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</si>
  <si>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</si>
  <si>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</si>
  <si>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</si>
  <si>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</si>
  <si>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</si>
  <si>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</si>
  <si>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</si>
  <si>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</si>
  <si>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</si>
  <si>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</si>
  <si>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</si>
  <si>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</si>
  <si>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</si>
  <si>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</si>
  <si>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</si>
  <si>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</si>
  <si>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</si>
  <si>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</si>
  <si>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</si>
  <si>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</si>
  <si>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</si>
  <si>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</si>
  <si>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</si>
  <si>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</si>
  <si>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</si>
  <si>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</si>
  <si>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</si>
  <si>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</si>
  <si>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</si>
  <si>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</si>
  <si>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</si>
  <si>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</si>
  <si>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</si>
  <si>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</si>
  <si>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</si>
  <si>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</si>
  <si>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</si>
  <si>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</si>
  <si>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</si>
  <si>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</si>
  <si>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</si>
  <si>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</si>
  <si>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</si>
  <si>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</si>
  <si>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</si>
  <si>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</si>
  <si>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</si>
  <si>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</si>
  <si>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</si>
  <si>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</si>
  <si>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</si>
  <si>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</si>
  <si>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</si>
  <si>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</si>
  <si>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</si>
  <si>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</si>
  <si>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</si>
  <si>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</si>
  <si>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</si>
  <si>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</si>
  <si>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</si>
  <si>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</si>
  <si>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</si>
  <si>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</si>
  <si>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</si>
  <si>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</si>
  <si>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</si>
  <si>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</si>
  <si>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</si>
  <si>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</si>
  <si>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</si>
  <si>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</si>
  <si>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</si>
  <si>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</si>
  <si>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</si>
  <si>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</si>
  <si>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</si>
  <si>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</si>
  <si>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</si>
  <si>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</si>
  <si>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</si>
  <si>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</si>
  <si>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</si>
  <si>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</si>
  <si>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</si>
  <si>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</si>
  <si>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</si>
  <si>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</si>
  <si>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</si>
  <si>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</si>
  <si>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</si>
  <si>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</si>
  <si>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</si>
  <si>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</si>
  <si>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</si>
  <si>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</si>
  <si>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</si>
  <si>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</si>
  <si>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</si>
  <si>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</si>
  <si>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</si>
  <si>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</si>
  <si>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</si>
  <si>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</si>
  <si>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</si>
  <si>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</si>
  <si>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</si>
  <si>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</si>
  <si>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</si>
  <si>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</si>
  <si>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</si>
  <si>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</si>
  <si>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</si>
  <si>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</si>
  <si>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</si>
  <si>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</si>
  <si>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</si>
  <si>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</si>
  <si>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</si>
  <si>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</si>
  <si>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</si>
  <si>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</si>
  <si>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</si>
  <si>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</si>
  <si>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</si>
  <si>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</si>
  <si>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</si>
  <si>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</si>
  <si>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</si>
  <si>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</si>
  <si>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</si>
  <si>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</si>
  <si>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</si>
  <si>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</si>
  <si>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</si>
  <si>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</si>
  <si>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</si>
  <si>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</si>
  <si>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</si>
  <si>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</si>
  <si>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</si>
  <si>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</si>
  <si>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</si>
  <si>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</si>
  <si>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</si>
  <si>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</si>
  <si>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</si>
  <si>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</si>
  <si>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</si>
  <si>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</si>
  <si>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</si>
  <si>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</si>
  <si>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</si>
  <si>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</si>
  <si>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</si>
  <si>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</si>
  <si>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</si>
  <si>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</si>
  <si>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</si>
  <si>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</si>
  <si>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</si>
  <si>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</si>
  <si>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</si>
  <si>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</si>
  <si>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</si>
  <si>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</si>
  <si>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</si>
  <si>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</si>
  <si>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</si>
  <si>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</si>
  <si>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</si>
  <si>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</si>
  <si>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</si>
  <si>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</si>
  <si>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</si>
  <si>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</si>
  <si>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</si>
  <si>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</si>
  <si>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</si>
  <si>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</si>
  <si>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</si>
  <si>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</si>
  <si>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</si>
  <si>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</si>
  <si>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</si>
  <si>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</si>
  <si>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</si>
  <si>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</si>
  <si>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</si>
  <si>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</si>
  <si>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</si>
  <si>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</si>
  <si>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</si>
  <si>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</si>
  <si>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</si>
  <si>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</si>
  <si>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</si>
  <si>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</si>
  <si>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</si>
  <si>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</si>
  <si>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</si>
  <si>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</si>
  <si>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</si>
  <si>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</si>
  <si>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</si>
  <si>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</si>
  <si>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</si>
  <si>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</si>
  <si>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</si>
  <si>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</si>
  <si>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</si>
  <si>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</si>
  <si>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</si>
  <si>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</si>
  <si>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</si>
  <si>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</si>
  <si>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</si>
  <si>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</si>
  <si>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</si>
  <si>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</si>
  <si>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</si>
  <si>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</si>
  <si>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</si>
  <si>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</si>
  <si>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</si>
  <si>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</si>
  <si>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</si>
  <si>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</si>
  <si>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</si>
  <si>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</si>
  <si>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</si>
  <si>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</si>
  <si>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</si>
  <si>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</si>
  <si>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</si>
  <si>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</si>
  <si>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</si>
  <si>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</si>
  <si>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</si>
  <si>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</si>
  <si>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</si>
  <si>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</si>
  <si>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</si>
  <si>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</si>
  <si>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</si>
  <si>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</si>
  <si>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</si>
  <si>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</si>
  <si>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</si>
  <si>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</si>
  <si>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</si>
  <si>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</si>
  <si>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</si>
  <si>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</si>
  <si>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</si>
  <si>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</si>
  <si>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</si>
  <si>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</si>
  <si>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</si>
  <si>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</si>
  <si>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</si>
  <si>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</si>
  <si>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</si>
  <si>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</si>
  <si>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</si>
  <si>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</si>
  <si>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</si>
  <si>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</si>
  <si>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</si>
  <si>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</si>
  <si>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</si>
  <si>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</si>
  <si>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</si>
  <si>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</si>
  <si>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</si>
  <si>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</si>
  <si>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</si>
  <si>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</si>
  <si>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</si>
  <si>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</si>
  <si>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</si>
  <si>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</si>
  <si>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</si>
  <si>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</si>
  <si>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</si>
  <si>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</si>
  <si>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</si>
  <si>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</si>
  <si>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</si>
  <si>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</si>
  <si>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</si>
  <si>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</si>
  <si>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</si>
  <si>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</si>
  <si>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</si>
  <si>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</si>
  <si>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</si>
  <si>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</si>
  <si>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</si>
  <si>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</si>
  <si>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</si>
  <si>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</si>
  <si>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</si>
  <si>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</si>
  <si>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</si>
  <si>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</si>
  <si>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</si>
  <si>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</si>
  <si>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</si>
  <si>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</si>
  <si>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</si>
  <si>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</si>
  <si>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</si>
  <si>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</si>
  <si>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</si>
  <si>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</si>
  <si>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</si>
  <si>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</si>
  <si>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</si>
  <si>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</si>
  <si>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</si>
  <si>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</si>
  <si>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</si>
  <si>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</si>
  <si>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</si>
  <si>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</si>
  <si>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</si>
  <si>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</si>
  <si>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</si>
  <si>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</si>
  <si>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</si>
  <si>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</si>
  <si>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</si>
  <si>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</si>
  <si>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</si>
  <si>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</si>
  <si>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</si>
  <si>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</si>
  <si>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</si>
  <si>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</si>
  <si>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</si>
  <si>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</si>
  <si>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</si>
  <si>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</si>
  <si>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</si>
  <si>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</si>
  <si>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</si>
  <si>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</si>
  <si>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</si>
  <si>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</si>
  <si>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</si>
  <si>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</si>
  <si>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</si>
  <si>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</si>
  <si>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</si>
  <si>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</si>
  <si>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</si>
  <si>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</si>
  <si>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</si>
  <si>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</si>
  <si>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</si>
  <si>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</si>
  <si>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</si>
  <si>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</si>
  <si>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</si>
  <si>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</si>
  <si>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</si>
  <si>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</si>
  <si>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</si>
  <si>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</si>
  <si>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</si>
  <si>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</si>
  <si>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</si>
  <si>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</si>
  <si>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</si>
  <si>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</si>
  <si>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</si>
  <si>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</si>
  <si>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</si>
  <si>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</si>
  <si>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</si>
  <si>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</si>
  <si>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</si>
  <si>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</si>
  <si>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</si>
  <si>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</si>
  <si>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</si>
  <si>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</si>
  <si>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</si>
  <si>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</si>
  <si>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</si>
  <si>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</si>
  <si>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</si>
  <si>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</si>
  <si>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</si>
  <si>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</si>
  <si>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</si>
  <si>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</si>
  <si>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</si>
  <si>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</si>
  <si>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</si>
  <si>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</si>
  <si>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</si>
  <si>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</si>
  <si>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</si>
  <si>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</si>
  <si>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</si>
  <si>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</si>
  <si>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</si>
  <si>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</si>
  <si>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</si>
  <si>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</si>
  <si>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</si>
  <si>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</si>
  <si>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</si>
  <si>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</si>
  <si>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</si>
  <si>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</si>
  <si>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</si>
  <si>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</si>
  <si>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</si>
  <si>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</si>
  <si>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</si>
  <si>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</si>
  <si>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</si>
  <si>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</si>
  <si>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</si>
  <si>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</si>
  <si>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</si>
  <si>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</si>
  <si>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</si>
  <si>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</si>
  <si>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</si>
  <si>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</si>
  <si>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</si>
  <si>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</si>
  <si>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</si>
  <si>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</si>
  <si>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</si>
  <si>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</si>
  <si>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</si>
  <si>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</si>
  <si>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</si>
  <si>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</si>
  <si>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</si>
  <si>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</si>
  <si>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</si>
  <si>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</si>
  <si>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</si>
  <si>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</si>
  <si>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</si>
  <si>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</si>
  <si>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</si>
  <si>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</si>
  <si>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</si>
  <si>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</si>
  <si>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</si>
  <si>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</si>
  <si>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</si>
  <si>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</si>
  <si>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</si>
  <si>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</si>
  <si>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</si>
  <si>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</si>
  <si>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</si>
  <si>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</si>
  <si>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</si>
  <si>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</si>
  <si>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</si>
  <si>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</si>
  <si>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</si>
  <si>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</si>
  <si>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</si>
  <si>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</si>
  <si>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</si>
  <si>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</si>
  <si>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</si>
  <si>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</si>
  <si>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</si>
  <si>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</si>
  <si>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</si>
  <si>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</si>
  <si>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</si>
  <si>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</si>
  <si>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</si>
  <si>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</si>
  <si>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</si>
  <si>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</si>
  <si>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</si>
  <si>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</si>
  <si>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</si>
  <si>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</si>
  <si>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</si>
  <si>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</si>
  <si>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</si>
  <si>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</si>
  <si>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</si>
  <si>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</si>
  <si>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</si>
  <si>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</si>
  <si>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</si>
  <si>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</si>
  <si>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</si>
  <si>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</si>
  <si>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</si>
  <si>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</si>
  <si>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</si>
  <si>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</si>
  <si>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</si>
  <si>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</si>
  <si>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</si>
  <si>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</si>
  <si>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</si>
  <si>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</si>
  <si>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</si>
  <si>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</si>
  <si>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</si>
  <si>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</si>
  <si>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</si>
  <si>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</si>
  <si>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</si>
  <si>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</si>
  <si>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</si>
  <si>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</si>
  <si>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</si>
  <si>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</si>
  <si>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</si>
  <si>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</si>
  <si>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</si>
  <si>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</si>
  <si>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</si>
  <si>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</si>
  <si>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</si>
  <si>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</si>
  <si>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</si>
  <si>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</si>
  <si>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</si>
  <si>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</si>
  <si>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</si>
  <si>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</si>
  <si>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</si>
  <si>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</si>
  <si>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</si>
  <si>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</si>
  <si>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</si>
  <si>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</si>
  <si>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</si>
  <si>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</si>
  <si>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</si>
  <si>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</si>
  <si>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</si>
  <si>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</si>
  <si>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</si>
  <si>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</si>
  <si>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</si>
  <si>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</si>
  <si>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</si>
  <si>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</si>
  <si>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</si>
  <si>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</si>
  <si>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</si>
  <si>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</si>
  <si>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</si>
  <si>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</si>
  <si>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</si>
  <si>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</si>
  <si>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</si>
  <si>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</si>
  <si>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</si>
  <si>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</si>
  <si>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</si>
  <si>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</si>
  <si>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</si>
  <si>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</si>
  <si>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</si>
  <si>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</si>
  <si>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</si>
  <si>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</si>
  <si>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</si>
  <si>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</si>
  <si>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</si>
  <si>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</si>
  <si>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</si>
  <si>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</si>
  <si>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</si>
  <si>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</si>
  <si>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</si>
  <si>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</si>
  <si>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</si>
  <si>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</si>
  <si>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</si>
  <si>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</si>
  <si>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</si>
  <si>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</si>
  <si>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</si>
  <si>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</si>
  <si>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</si>
  <si>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</si>
  <si>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</si>
  <si>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</si>
  <si>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</si>
  <si>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</si>
  <si>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</si>
  <si>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</si>
  <si>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</si>
  <si>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</si>
  <si>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</si>
  <si>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</si>
  <si>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</si>
  <si>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</si>
  <si>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</si>
  <si>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</si>
  <si>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</si>
  <si>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</si>
  <si>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</si>
  <si>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</si>
  <si>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</si>
  <si>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</si>
  <si>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</si>
  <si>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</si>
  <si>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</si>
  <si>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</si>
  <si>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</si>
  <si>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</si>
  <si>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</si>
  <si>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</si>
  <si>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</si>
  <si>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</si>
  <si>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</si>
  <si>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</si>
  <si>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</si>
  <si>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</si>
  <si>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</si>
  <si>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</si>
  <si>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</si>
  <si>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</si>
  <si>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</si>
  <si>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</si>
  <si>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</si>
  <si>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</si>
  <si>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</si>
  <si>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</si>
  <si>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</si>
  <si>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</si>
  <si>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</si>
  <si>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</si>
  <si>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</si>
  <si>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</si>
  <si>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</si>
  <si>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</si>
  <si>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</si>
  <si>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</si>
  <si>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</si>
  <si>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</si>
  <si>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</si>
  <si>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</si>
  <si>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</si>
  <si>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</si>
  <si>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</si>
  <si>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</si>
  <si>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</si>
  <si>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</si>
  <si>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</si>
  <si>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</si>
  <si>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</si>
  <si>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</si>
  <si>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</si>
  <si>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</si>
  <si>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</si>
  <si>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</si>
  <si>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</si>
  <si>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</si>
  <si>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</si>
  <si>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</si>
  <si>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</si>
  <si>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</si>
  <si>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</si>
  <si>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</si>
  <si>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</si>
  <si>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</si>
  <si>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</si>
  <si>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</si>
  <si>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</si>
  <si>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</si>
  <si>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</si>
  <si>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</si>
  <si>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</si>
  <si>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</si>
  <si>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</si>
  <si>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</si>
  <si>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</si>
  <si>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</si>
  <si>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</si>
  <si>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</si>
  <si>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</si>
  <si>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</si>
  <si>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</si>
  <si>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</si>
  <si>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</si>
  <si>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</si>
  <si>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</si>
  <si>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</si>
  <si>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</si>
  <si>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</si>
  <si>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</si>
  <si>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</si>
  <si>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</si>
  <si>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</si>
  <si>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</si>
  <si>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</si>
  <si>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</si>
  <si>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</si>
  <si>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</si>
  <si>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</si>
  <si>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</si>
  <si>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</si>
  <si>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</si>
  <si>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</si>
  <si>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</si>
  <si>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</si>
  <si>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</si>
  <si>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</si>
  <si>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</si>
  <si>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</si>
  <si>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</si>
  <si>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</si>
  <si>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</si>
  <si>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</si>
  <si>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</si>
  <si>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</si>
  <si>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</si>
  <si>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</si>
  <si>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</si>
  <si>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</si>
  <si>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</si>
  <si>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</si>
  <si>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</si>
  <si>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</si>
  <si>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</si>
  <si>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</si>
  <si>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</si>
  <si>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</si>
  <si>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</si>
  <si>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</si>
  <si>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</si>
  <si>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</si>
  <si>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</si>
  <si>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</si>
  <si>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</si>
  <si>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</si>
  <si>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</si>
  <si>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</si>
  <si>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</si>
  <si>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</si>
  <si>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</si>
  <si>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</si>
  <si>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</si>
  <si>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</si>
  <si>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</si>
  <si>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</si>
  <si>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</si>
  <si>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</si>
  <si>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</si>
  <si>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</si>
  <si>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</si>
  <si>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</si>
  <si>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</si>
  <si>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</si>
  <si>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</si>
  <si>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</si>
  <si>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</si>
  <si>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</si>
  <si>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</si>
  <si>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</si>
  <si>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</si>
  <si>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</si>
  <si>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</si>
  <si>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</si>
  <si>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</si>
  <si>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</si>
  <si>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</si>
  <si>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</si>
  <si>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</si>
  <si>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</si>
  <si>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</si>
  <si>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</si>
  <si>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</si>
  <si>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</si>
  <si>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</si>
  <si>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</si>
  <si>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</si>
  <si>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</si>
  <si>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</si>
  <si>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</si>
  <si>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</si>
  <si>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</si>
  <si>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</si>
  <si>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</si>
  <si>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</si>
  <si>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</si>
  <si>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</si>
  <si>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</si>
  <si>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</si>
  <si>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</si>
  <si>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</si>
  <si>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</si>
  <si>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</si>
  <si>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</si>
  <si>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</si>
  <si>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</si>
  <si>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</si>
  <si>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</si>
  <si>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</si>
  <si>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</si>
  <si>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</si>
  <si>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</si>
  <si>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</si>
  <si>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</si>
  <si>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</si>
  <si>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</si>
  <si>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</si>
  <si>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</si>
  <si>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</si>
  <si>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</si>
  <si>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</si>
  <si>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</si>
  <si>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</si>
  <si>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</si>
  <si>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</si>
  <si>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</si>
  <si>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</si>
  <si>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</si>
  <si>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</si>
  <si>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</si>
  <si>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</si>
  <si>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</si>
  <si>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</si>
  <si>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</si>
  <si>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</si>
  <si>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</si>
  <si>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</si>
  <si>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</si>
  <si>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</si>
  <si>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</si>
  <si>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</si>
  <si>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</si>
  <si>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</si>
  <si>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</si>
  <si>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</si>
  <si>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</si>
  <si>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</si>
  <si>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</si>
  <si>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</si>
  <si>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</si>
  <si>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</si>
  <si>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</si>
  <si>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</si>
  <si>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</si>
  <si>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</si>
  <si>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</si>
  <si>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</si>
  <si>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</si>
  <si>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</si>
  <si>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</si>
  <si>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</si>
  <si>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</si>
  <si>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</si>
  <si>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</si>
  <si>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</si>
  <si>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</si>
  <si>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</si>
  <si>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</si>
  <si>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</si>
  <si>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</si>
  <si>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</si>
  <si>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</si>
  <si>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</si>
  <si>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</si>
  <si>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</si>
  <si>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</si>
  <si>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</si>
  <si>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</si>
  <si>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</si>
  <si>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</si>
  <si>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</si>
  <si>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</si>
  <si>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</si>
  <si>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</si>
  <si>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</si>
  <si>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</si>
  <si>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</si>
  <si>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</si>
  <si>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</si>
  <si>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</si>
  <si>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</si>
  <si>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</si>
  <si>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</si>
  <si>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</si>
  <si>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</si>
  <si>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</si>
  <si>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</si>
  <si>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</si>
  <si>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</si>
  <si>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</si>
  <si>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</si>
  <si>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</si>
  <si>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</si>
  <si>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</si>
  <si>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</si>
  <si>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</si>
  <si>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</si>
  <si>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</si>
  <si>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</si>
  <si>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</si>
  <si>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</si>
  <si>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</si>
  <si>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</si>
  <si>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</si>
  <si>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</si>
  <si>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</si>
  <si>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</si>
  <si>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</si>
  <si>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</si>
  <si>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</si>
  <si>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</si>
  <si>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</si>
  <si>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</si>
  <si>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</si>
  <si>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</si>
  <si>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</si>
  <si>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</si>
  <si>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</si>
  <si>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</si>
  <si>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</si>
  <si>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</si>
  <si>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</si>
  <si>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</si>
  <si>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</si>
  <si>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</si>
  <si>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</si>
  <si>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</si>
  <si>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</si>
  <si>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</si>
  <si>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</si>
  <si>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</si>
  <si>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</si>
  <si>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</si>
  <si>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</si>
  <si>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</si>
  <si>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</si>
  <si>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</si>
  <si>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</si>
  <si>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</si>
  <si>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</si>
  <si>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</si>
  <si>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</si>
  <si>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</si>
  <si>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</si>
  <si>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</si>
  <si>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</si>
  <si>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</si>
  <si>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</si>
  <si>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</si>
  <si>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</si>
  <si>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</si>
  <si>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</si>
  <si>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</si>
  <si>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</si>
  <si>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</si>
  <si>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</si>
  <si>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</si>
  <si>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</si>
  <si>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</si>
  <si>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</si>
  <si>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</si>
  <si>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</si>
  <si>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</si>
  <si>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</si>
  <si>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</si>
  <si>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</si>
  <si>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</si>
  <si>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</si>
  <si>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</si>
  <si>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</si>
  <si>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</si>
  <si>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</si>
  <si>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</si>
  <si>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</si>
  <si>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</si>
  <si>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</si>
  <si>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</si>
  <si>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</si>
  <si>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</si>
  <si>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</si>
  <si>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</si>
  <si>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</si>
  <si>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</si>
  <si>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</si>
  <si>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</si>
  <si>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</si>
  <si>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</si>
  <si>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</si>
  <si>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</si>
  <si>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</si>
  <si>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</si>
  <si>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</si>
  <si>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</si>
  <si>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</si>
  <si>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</si>
  <si>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</si>
  <si>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</si>
  <si>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</si>
  <si>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</si>
  <si>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</si>
  <si>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</si>
  <si>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</si>
  <si>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</si>
  <si>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</si>
  <si>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</si>
  <si>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</si>
  <si>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</si>
  <si>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</si>
  <si>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</si>
  <si>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</si>
  <si>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</si>
  <si>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</si>
  <si>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</si>
  <si>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</si>
  <si>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</si>
  <si>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</si>
  <si>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</si>
  <si>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</si>
  <si>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</si>
  <si>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</si>
  <si>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</si>
  <si>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</si>
  <si>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</si>
  <si>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</si>
  <si>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</si>
  <si>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</si>
  <si>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</si>
  <si>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</si>
  <si>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</si>
  <si>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</si>
  <si>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</si>
  <si>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</si>
  <si>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</si>
  <si>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</si>
  <si>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</si>
  <si>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</si>
  <si>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</si>
  <si>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</si>
  <si>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</si>
  <si>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</si>
  <si>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</si>
  <si>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</si>
  <si>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</si>
  <si>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</si>
  <si>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</si>
  <si>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</si>
  <si>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</si>
  <si>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</si>
  <si>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</si>
  <si>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</si>
  <si>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</si>
  <si>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</si>
  <si>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</si>
  <si>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</si>
  <si>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</si>
  <si>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</si>
  <si>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</si>
  <si>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</si>
  <si>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</si>
  <si>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</si>
  <si>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</si>
  <si>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</si>
  <si>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</si>
  <si>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</si>
  <si>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</si>
  <si>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</si>
  <si>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</si>
  <si>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</si>
  <si>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</si>
  <si>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</si>
  <si>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</si>
  <si>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</si>
  <si>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</si>
  <si>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</si>
  <si>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</si>
  <si>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</si>
  <si>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</si>
  <si>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</si>
  <si>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</si>
  <si>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</si>
  <si>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</si>
  <si>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</si>
  <si>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</si>
  <si>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</si>
  <si>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</si>
  <si>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</si>
  <si>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</si>
  <si>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</si>
  <si>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</si>
  <si>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</si>
  <si>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</si>
  <si>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</si>
  <si>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</si>
  <si>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</si>
  <si>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</si>
  <si>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</si>
  <si>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</si>
  <si>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</si>
  <si>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</si>
  <si>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</si>
  <si>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</si>
  <si>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</si>
  <si>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</si>
  <si>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</si>
  <si>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</si>
  <si>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</si>
  <si>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</si>
  <si>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</si>
  <si>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</si>
  <si>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</si>
  <si>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</si>
  <si>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</si>
  <si>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</si>
  <si>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</si>
  <si>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</si>
  <si>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</si>
  <si>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</si>
  <si>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</si>
  <si>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</si>
  <si>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</si>
  <si>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</si>
  <si>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</si>
  <si>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</si>
  <si>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</si>
  <si>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</si>
  <si>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</si>
  <si>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</si>
  <si>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</si>
  <si>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</si>
  <si>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</si>
  <si>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</si>
  <si>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</si>
  <si>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</si>
  <si>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</si>
  <si>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</si>
  <si>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</si>
  <si>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</si>
  <si>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</si>
  <si>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</si>
  <si>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</si>
  <si>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</si>
  <si>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</si>
  <si>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</si>
  <si>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</si>
  <si>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</si>
  <si>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</si>
  <si>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</si>
  <si>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</si>
  <si>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</si>
  <si>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</si>
  <si>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</si>
  <si>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</si>
  <si>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</si>
  <si>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</si>
  <si>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</si>
  <si>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</si>
  <si>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</si>
  <si>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</si>
  <si>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</si>
  <si>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</si>
  <si>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</si>
  <si>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</si>
  <si>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</si>
  <si>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</si>
  <si>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</si>
  <si>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</si>
  <si>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</si>
  <si>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</si>
  <si>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</si>
  <si>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</si>
  <si>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</si>
  <si>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</si>
  <si>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</si>
  <si>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</si>
  <si>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</si>
  <si>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</si>
  <si>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</si>
  <si>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</si>
  <si>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</si>
  <si>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</si>
  <si>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</si>
  <si>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</si>
  <si>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</si>
  <si>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</si>
  <si>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</si>
  <si>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</si>
  <si>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</si>
  <si>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</si>
  <si>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</si>
  <si>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</si>
  <si>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</si>
  <si>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</si>
  <si>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</si>
  <si>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</si>
  <si>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</si>
  <si>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</si>
  <si>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</si>
  <si>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</si>
  <si>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</si>
  <si>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</si>
  <si>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</si>
  <si>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</si>
  <si>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</si>
  <si>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</si>
  <si>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</si>
  <si>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</si>
  <si>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</si>
  <si>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</si>
  <si>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</si>
  <si>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</si>
  <si>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</si>
  <si>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</si>
  <si>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</si>
  <si>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</si>
  <si>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</si>
  <si>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</si>
  <si>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</si>
  <si>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</si>
  <si>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</si>
  <si>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</si>
  <si>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</si>
  <si>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</si>
  <si>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</si>
  <si>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</si>
  <si>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</si>
  <si>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</si>
  <si>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</si>
  <si>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</si>
  <si>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</si>
  <si>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</si>
  <si>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</si>
  <si>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</si>
  <si>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</si>
  <si>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</si>
  <si>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</si>
  <si>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</si>
  <si>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</si>
  <si>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</si>
  <si>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</si>
  <si>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</si>
  <si>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</si>
  <si>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</si>
  <si>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</si>
  <si>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</si>
  <si>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</si>
  <si>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</si>
  <si>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</si>
  <si>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</si>
  <si>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</si>
  <si>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</si>
  <si>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</si>
  <si>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</si>
  <si>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</si>
  <si>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</si>
  <si>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</si>
  <si>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</si>
  <si>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</si>
  <si>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</si>
  <si>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</si>
  <si>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</si>
  <si>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</si>
  <si>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</si>
  <si>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</si>
  <si>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</si>
  <si>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</si>
  <si>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</si>
  <si>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</si>
  <si>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</si>
  <si>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</si>
  <si>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</si>
  <si>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</si>
  <si>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</si>
  <si>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</si>
  <si>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</si>
  <si>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</si>
  <si>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</si>
  <si>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</si>
  <si>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</si>
  <si>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</si>
  <si>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</si>
  <si>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</si>
  <si>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</si>
  <si>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</si>
  <si>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</si>
  <si>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</si>
  <si>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</si>
  <si>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</si>
  <si>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</si>
  <si>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</si>
  <si>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</si>
  <si>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</si>
  <si>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</si>
  <si>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</si>
  <si>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</si>
  <si>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</si>
  <si>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</si>
  <si>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</si>
  <si>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</si>
  <si>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</si>
  <si>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</si>
  <si>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</si>
  <si>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</si>
  <si>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</si>
  <si>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</si>
  <si>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</si>
  <si>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</si>
  <si>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</si>
  <si>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</si>
  <si>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</si>
  <si>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</si>
  <si>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</si>
  <si>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</si>
  <si>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</si>
  <si>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</si>
  <si>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</si>
  <si>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</si>
  <si>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</si>
  <si>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</si>
  <si>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</si>
  <si>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</si>
  <si>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</si>
  <si>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</si>
  <si>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</si>
  <si>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</si>
  <si>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</si>
  <si>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</si>
  <si>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</si>
  <si>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</si>
  <si>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</si>
  <si>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</si>
  <si>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</si>
  <si>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</si>
  <si>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</si>
  <si>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</si>
  <si>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</si>
  <si>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</si>
  <si>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</si>
  <si>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</si>
  <si>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</si>
  <si>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</si>
  <si>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</si>
  <si>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</si>
  <si>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</si>
  <si>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</si>
  <si>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</si>
  <si>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</si>
  <si>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</si>
  <si>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</si>
  <si>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</si>
  <si>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</si>
  <si>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</si>
  <si>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</si>
  <si>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</si>
  <si>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</si>
  <si>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</si>
  <si>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</si>
  <si>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</si>
  <si>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</si>
  <si>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</si>
  <si>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</si>
  <si>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</si>
  <si>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</si>
  <si>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</si>
  <si>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</si>
  <si>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</si>
  <si>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</si>
  <si>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</si>
  <si>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</si>
  <si>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</si>
  <si>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</si>
  <si>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</si>
  <si>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</si>
  <si>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</si>
  <si>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</si>
  <si>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</si>
  <si>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</si>
  <si>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</si>
  <si>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</si>
  <si>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</si>
  <si>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</si>
  <si>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</si>
  <si>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</si>
  <si>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</si>
  <si>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</si>
  <si>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</si>
  <si>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</si>
  <si>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</si>
  <si>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</si>
  <si>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</si>
  <si>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</si>
  <si>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</si>
  <si>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</si>
  <si>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</si>
  <si>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</si>
  <si>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</si>
  <si>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</si>
  <si>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</si>
  <si>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</si>
  <si>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</si>
  <si>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</si>
  <si>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</si>
  <si>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</si>
  <si>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</si>
  <si>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</si>
  <si>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</si>
  <si>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</si>
  <si>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</si>
  <si>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</si>
  <si>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</si>
  <si>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</si>
  <si>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</si>
  <si>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</si>
  <si>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</si>
  <si>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</si>
  <si>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</si>
  <si>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</si>
  <si>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</si>
  <si>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</si>
  <si>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</si>
  <si>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</si>
  <si>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</si>
  <si>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</si>
  <si>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</si>
  <si>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</si>
  <si>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</si>
  <si>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</si>
  <si>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</si>
  <si>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</si>
  <si>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</si>
  <si>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</si>
  <si>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</si>
  <si>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</si>
  <si>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</si>
  <si>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</si>
  <si>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</si>
  <si>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</si>
  <si>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</si>
  <si>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</si>
  <si>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</si>
  <si>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</si>
  <si>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</si>
  <si>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</si>
  <si>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</si>
  <si>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</si>
  <si>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</si>
  <si>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</si>
  <si>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</si>
  <si>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</si>
  <si>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</si>
  <si>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</si>
  <si>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</si>
  <si>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</si>
  <si>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</si>
  <si>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</si>
  <si>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</si>
  <si>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</si>
  <si>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</si>
  <si>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</si>
  <si>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</si>
  <si>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</si>
  <si>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</si>
  <si>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</si>
  <si>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</si>
  <si>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</si>
  <si>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</si>
  <si>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</si>
  <si>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</si>
  <si>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</si>
  <si>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</si>
  <si>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</si>
  <si>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</si>
  <si>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</si>
  <si>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</si>
  <si>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</si>
  <si>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</si>
  <si>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</si>
  <si>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</si>
  <si>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</si>
  <si>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</si>
  <si>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</si>
  <si>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</si>
  <si>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</si>
  <si>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</si>
  <si>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</si>
  <si>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</si>
  <si>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</si>
  <si>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</si>
  <si>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</si>
  <si>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</si>
  <si>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</si>
  <si>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</si>
  <si>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</si>
  <si>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</si>
  <si>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</si>
  <si>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</si>
  <si>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</si>
  <si>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</si>
  <si>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</si>
  <si>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</si>
  <si>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</si>
  <si>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</si>
  <si>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</si>
  <si>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</si>
  <si>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</si>
  <si>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</si>
  <si>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</si>
  <si>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</si>
  <si>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</si>
  <si>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</si>
  <si>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</si>
  <si>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</si>
  <si>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</si>
  <si>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</si>
  <si>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</si>
  <si>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</si>
  <si>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</si>
  <si>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</si>
  <si>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</si>
  <si>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</si>
  <si>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</si>
  <si>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</si>
  <si>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</si>
  <si>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</si>
  <si>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</si>
  <si>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</si>
  <si>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</si>
  <si>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</si>
  <si>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</si>
  <si>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</si>
  <si>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</si>
  <si>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</si>
  <si>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</si>
  <si>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</si>
  <si>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</si>
  <si>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</si>
  <si>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</si>
  <si>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</si>
  <si>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</si>
  <si>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</si>
  <si>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</si>
  <si>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</si>
  <si>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</si>
  <si>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</si>
  <si>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</si>
  <si>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</si>
  <si>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</si>
  <si>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</si>
  <si>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</si>
  <si>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</si>
  <si>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</si>
  <si>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</si>
  <si>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</si>
  <si>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</si>
  <si>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</si>
  <si>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</si>
  <si>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</si>
  <si>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</si>
  <si>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</si>
  <si>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</si>
  <si>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</si>
  <si>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</si>
  <si>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</si>
  <si>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</si>
  <si>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</si>
  <si>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</si>
  <si>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</si>
  <si>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</si>
  <si>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</si>
  <si>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</si>
  <si>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</si>
  <si>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</si>
  <si>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</si>
  <si>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</si>
  <si>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</si>
  <si>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</si>
  <si>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</si>
  <si>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</si>
  <si>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</si>
  <si>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</si>
  <si>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</si>
  <si>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</si>
  <si>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</si>
  <si>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</si>
  <si>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</si>
  <si>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</si>
  <si>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</si>
  <si>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</si>
  <si>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</si>
  <si>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</si>
  <si>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</si>
  <si>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</si>
  <si>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</si>
  <si>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</si>
  <si>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</si>
  <si>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</si>
  <si>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</si>
  <si>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</si>
  <si>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</si>
  <si>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</si>
  <si>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</si>
  <si>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</si>
  <si>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</si>
  <si>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</si>
  <si>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</si>
  <si>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</si>
  <si>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</si>
  <si>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</si>
  <si>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</si>
  <si>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</si>
  <si>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</si>
  <si>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</si>
  <si>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</si>
  <si>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</si>
  <si>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</si>
  <si>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</si>
  <si>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</si>
  <si>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</si>
  <si>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</si>
  <si>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</si>
  <si>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</si>
  <si>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</si>
  <si>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</si>
  <si>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</si>
  <si>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</si>
  <si>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</si>
  <si>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</si>
  <si>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</si>
  <si>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</si>
  <si>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</si>
  <si>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</si>
  <si>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</si>
  <si>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</si>
  <si>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</si>
  <si>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</si>
  <si>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</si>
  <si>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</si>
  <si>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</si>
  <si>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</si>
  <si>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</si>
  <si>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</si>
  <si>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</si>
  <si>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</si>
  <si>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</si>
  <si>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</si>
  <si>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</si>
  <si>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</si>
  <si>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</si>
  <si>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</si>
  <si>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</si>
  <si>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</si>
  <si>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</si>
  <si>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</si>
  <si>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</si>
  <si>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</si>
  <si>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</si>
  <si>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</si>
  <si>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</si>
  <si>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</si>
  <si>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</si>
  <si>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</si>
  <si>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</si>
  <si>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</si>
  <si>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</si>
  <si>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</si>
  <si>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</si>
  <si>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</si>
  <si>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</si>
  <si>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</si>
  <si>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</si>
  <si>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</si>
  <si>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</si>
  <si>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</si>
  <si>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</si>
  <si>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</si>
  <si>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</si>
  <si>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</si>
  <si>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</si>
  <si>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</si>
  <si>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</si>
  <si>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</si>
  <si>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</si>
  <si>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</si>
  <si>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</si>
  <si>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</si>
  <si>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</si>
  <si>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</si>
  <si>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</si>
  <si>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</si>
  <si>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</si>
  <si>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</si>
  <si>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</si>
  <si>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</si>
  <si>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</si>
  <si>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</si>
  <si>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</si>
  <si>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</si>
  <si>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</si>
  <si>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</si>
  <si>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</si>
  <si>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</si>
  <si>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</si>
  <si>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</si>
  <si>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</si>
  <si>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</si>
  <si>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</si>
  <si>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</si>
  <si>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</si>
  <si>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</si>
  <si>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</si>
  <si>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</si>
  <si>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</si>
  <si>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</si>
  <si>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</si>
  <si>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</si>
  <si>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</si>
  <si>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</si>
  <si>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</si>
  <si>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</si>
  <si>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</si>
  <si>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</si>
  <si>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</si>
  <si>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</si>
  <si>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</si>
  <si>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</si>
  <si>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</si>
  <si>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</si>
  <si>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</si>
  <si>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</si>
  <si>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</si>
  <si>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</si>
  <si>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</si>
  <si>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</si>
  <si>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</si>
  <si>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</si>
  <si>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</si>
  <si>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</si>
  <si>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</si>
  <si>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</si>
  <si>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</si>
  <si>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</si>
  <si>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</si>
  <si>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</si>
  <si>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</si>
  <si>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</si>
  <si>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</si>
  <si>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</si>
  <si>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</si>
  <si>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</si>
  <si>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</si>
  <si>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</si>
  <si>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</si>
  <si>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</si>
  <si>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</si>
  <si>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</si>
  <si>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</si>
  <si>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</si>
  <si>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</si>
  <si>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</si>
  <si>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</si>
  <si>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</si>
  <si>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</si>
  <si>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</si>
  <si>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</si>
  <si>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</si>
  <si>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</si>
  <si>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</si>
  <si>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</si>
  <si>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</si>
  <si>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</si>
  <si>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</si>
  <si>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</si>
  <si>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</si>
  <si>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</si>
  <si>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</si>
  <si>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</si>
  <si>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</si>
  <si>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</si>
  <si>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</si>
  <si>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</si>
  <si>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</si>
  <si>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</si>
  <si>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</si>
  <si>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</si>
  <si>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</si>
  <si>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</si>
  <si>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</si>
  <si>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</si>
  <si>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</si>
  <si>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</si>
  <si>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</si>
  <si>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</si>
  <si>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</si>
  <si>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</si>
  <si>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</si>
  <si>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</si>
  <si>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</si>
  <si>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</si>
  <si>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</si>
  <si>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</si>
  <si>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</si>
  <si>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</si>
  <si>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</si>
  <si>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</si>
  <si>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</si>
  <si>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</si>
  <si>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</si>
  <si>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</si>
  <si>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</si>
  <si>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</si>
  <si>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</si>
  <si>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</si>
  <si>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</si>
  <si>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</si>
  <si>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</si>
  <si>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</si>
  <si>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</si>
  <si>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</si>
  <si>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</si>
  <si>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</si>
  <si>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</si>
  <si>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</si>
  <si>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</si>
  <si>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</si>
  <si>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</si>
  <si>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</si>
  <si>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</si>
  <si>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</si>
  <si>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</si>
  <si>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</si>
  <si>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</si>
  <si>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</si>
  <si>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</si>
  <si>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</si>
  <si>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</si>
  <si>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</si>
  <si>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</si>
  <si>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</si>
  <si>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</si>
  <si>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</si>
  <si>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</si>
  <si>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</si>
  <si>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</si>
  <si>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</si>
  <si>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</si>
  <si>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</si>
  <si>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</si>
  <si>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</si>
  <si>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</si>
  <si>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</si>
  <si>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</si>
  <si>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</si>
  <si>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</si>
  <si>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</si>
  <si>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</si>
  <si>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</si>
  <si>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</si>
  <si>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</si>
  <si>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</si>
  <si>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</si>
  <si>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</si>
  <si>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</si>
  <si>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</si>
  <si>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</si>
  <si>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</si>
  <si>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</si>
  <si>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</si>
  <si>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</si>
  <si>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</si>
  <si>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</si>
  <si>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</si>
  <si>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</si>
  <si>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</si>
  <si>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</si>
  <si>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</si>
  <si>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</si>
  <si>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</si>
  <si>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</si>
  <si>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</si>
  <si>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</si>
  <si>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</si>
  <si>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</si>
  <si>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</si>
  <si>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</si>
  <si>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</si>
  <si>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</si>
  <si>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</si>
  <si>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</si>
  <si>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</si>
  <si>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</si>
  <si>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</si>
  <si>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</si>
  <si>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</si>
  <si>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</si>
  <si>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</si>
  <si>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</si>
  <si>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</si>
  <si>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</si>
  <si>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</si>
  <si>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</si>
  <si>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</si>
  <si>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</si>
  <si>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</si>
  <si>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</si>
  <si>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</si>
  <si>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</si>
  <si>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</si>
  <si>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</si>
  <si>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</si>
  <si>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</si>
  <si>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</si>
  <si>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</si>
  <si>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</si>
  <si>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</si>
  <si>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</si>
  <si>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</si>
  <si>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</si>
  <si>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</si>
  <si>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</si>
  <si>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</si>
  <si>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</si>
  <si>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</si>
  <si>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</si>
  <si>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</si>
  <si>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</si>
  <si>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</si>
  <si>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</si>
  <si>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</si>
  <si>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</si>
  <si>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</si>
  <si>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</si>
  <si>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</si>
  <si>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</si>
  <si>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</si>
  <si>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</si>
  <si>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</si>
  <si>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</si>
  <si>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</si>
  <si>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</si>
  <si>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</si>
  <si>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</si>
  <si>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</si>
  <si>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</si>
  <si>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</si>
  <si>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</si>
  <si>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</si>
  <si>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</si>
  <si>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</si>
  <si>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</si>
  <si>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</si>
  <si>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</si>
  <si>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</si>
  <si>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</si>
  <si>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</si>
  <si>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</si>
  <si>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</si>
  <si>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</si>
  <si>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</si>
  <si>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</si>
  <si>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</si>
  <si>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</si>
  <si>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</si>
  <si>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</si>
  <si>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</si>
  <si>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</si>
  <si>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</si>
  <si>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</si>
  <si>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</si>
  <si>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</si>
  <si>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</si>
  <si>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</si>
  <si>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</si>
  <si>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</si>
  <si>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</si>
  <si>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</si>
  <si>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</si>
  <si>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</si>
  <si>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</si>
  <si>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</si>
  <si>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</si>
  <si>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</si>
  <si>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</si>
  <si>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</si>
  <si>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</si>
  <si>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</si>
  <si>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</si>
  <si>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</si>
  <si>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</si>
  <si>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</si>
  <si>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</si>
  <si>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</si>
  <si>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</si>
  <si>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</si>
  <si>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</si>
  <si>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</si>
  <si>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</si>
  <si>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</si>
  <si>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</si>
  <si>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</si>
  <si>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</si>
  <si>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</si>
  <si>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</si>
  <si>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</si>
  <si>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</si>
  <si>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</si>
  <si>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</si>
  <si>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</si>
  <si>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</si>
  <si>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</si>
  <si>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</si>
  <si>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</si>
  <si>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</si>
  <si>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</si>
  <si>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</si>
  <si>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</si>
  <si>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</si>
  <si>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</si>
  <si>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</si>
  <si>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</si>
  <si>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</si>
  <si>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</si>
  <si>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</si>
  <si>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</si>
  <si>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</si>
  <si>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</si>
  <si>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</si>
  <si>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</si>
  <si>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</si>
  <si>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</si>
  <si>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</si>
  <si>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</si>
  <si>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</si>
  <si>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</si>
  <si>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</si>
  <si>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</si>
  <si>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</si>
  <si>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</si>
  <si>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</si>
  <si>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</si>
  <si>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</si>
  <si>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</si>
  <si>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</si>
  <si>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</si>
  <si>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</si>
  <si>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</si>
  <si>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</si>
  <si>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</si>
  <si>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</si>
  <si>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</si>
  <si>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</si>
  <si>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</si>
  <si>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</si>
  <si>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</si>
  <si>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</si>
  <si>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</si>
  <si>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</si>
  <si>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</si>
  <si>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</si>
  <si>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</si>
  <si>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</si>
  <si>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</si>
  <si>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</si>
  <si>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</si>
  <si>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</si>
  <si>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</si>
  <si>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</si>
  <si>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</si>
  <si>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</si>
  <si>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</si>
  <si>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</si>
  <si>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</si>
  <si>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</si>
  <si>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</si>
  <si>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</si>
  <si>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</si>
  <si>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</si>
  <si>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</si>
  <si>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</si>
  <si>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</si>
  <si>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</si>
  <si>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</si>
  <si>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</si>
  <si>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</si>
  <si>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</si>
  <si>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</si>
  <si>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</si>
  <si>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</si>
  <si>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</si>
  <si>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</si>
  <si>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</si>
  <si>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</si>
  <si>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</si>
  <si>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</si>
  <si>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</si>
  <si>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</si>
  <si>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</si>
  <si>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</si>
  <si>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</si>
  <si>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</si>
  <si>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</si>
  <si>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</si>
  <si>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</si>
  <si>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</si>
  <si>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</si>
  <si>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</si>
  <si>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</si>
  <si>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</si>
  <si>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</si>
  <si>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</si>
  <si>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</si>
  <si>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</si>
  <si>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</si>
  <si>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</si>
  <si>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</si>
  <si>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</si>
  <si>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</si>
  <si>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</si>
  <si>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</si>
  <si>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</si>
  <si>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</si>
  <si>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</si>
  <si>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</si>
  <si>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</si>
  <si>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</si>
  <si>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</si>
  <si>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</si>
  <si>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</si>
  <si>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</si>
  <si>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</si>
  <si>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</si>
  <si>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</si>
  <si>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</si>
  <si>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</si>
  <si>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</si>
  <si>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</si>
  <si>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</si>
  <si>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</si>
  <si>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</si>
  <si>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</si>
  <si>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</si>
  <si>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</si>
  <si>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</si>
  <si>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</si>
  <si>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</si>
  <si>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</si>
  <si>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</si>
  <si>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</si>
  <si>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</si>
  <si>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</si>
  <si>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</si>
  <si>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</si>
  <si>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</si>
  <si>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</si>
  <si>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</si>
  <si>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</si>
  <si>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</si>
  <si>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</si>
  <si>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</si>
  <si>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</si>
  <si>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</si>
  <si>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</si>
  <si>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</si>
  <si>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</si>
  <si>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</si>
  <si>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</si>
  <si>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</si>
  <si>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</si>
  <si>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</si>
  <si>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</si>
  <si>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</si>
  <si>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</si>
  <si>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</si>
  <si>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</si>
  <si>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</si>
  <si>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</si>
  <si>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</si>
  <si>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</si>
  <si>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</si>
  <si>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</si>
  <si>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</si>
  <si>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</si>
  <si>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</si>
  <si>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</si>
  <si>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</si>
  <si>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</si>
  <si>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</si>
  <si>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</si>
  <si>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</si>
  <si>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</si>
  <si>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</si>
  <si>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</si>
  <si>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</si>
  <si>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</si>
  <si>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</si>
  <si>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</si>
  <si>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</si>
  <si>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</si>
  <si>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</si>
  <si>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</si>
  <si>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</si>
  <si>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</si>
  <si>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</si>
  <si>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</si>
  <si>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</si>
  <si>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</si>
  <si>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</si>
  <si>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</si>
  <si>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</si>
  <si>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</si>
  <si>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</si>
  <si>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</si>
  <si>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</si>
  <si>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</si>
  <si>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</si>
  <si>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</si>
  <si>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</si>
  <si>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</si>
  <si>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</si>
  <si>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</si>
  <si>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</si>
  <si>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</si>
  <si>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</si>
  <si>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</si>
  <si>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</si>
  <si>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</si>
  <si>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</si>
  <si>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</si>
  <si>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</si>
  <si>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</si>
  <si>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</si>
  <si>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</si>
  <si>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</si>
  <si>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</si>
  <si>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</si>
  <si>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</si>
  <si>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</si>
  <si>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</si>
  <si>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</si>
  <si>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</si>
  <si>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</si>
  <si>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</si>
  <si>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</si>
  <si>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</si>
  <si>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</si>
  <si>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</si>
  <si>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</si>
  <si>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</si>
  <si>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</si>
  <si>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</si>
  <si>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</si>
  <si>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</si>
  <si>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</si>
  <si>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</si>
  <si>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</si>
  <si>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</si>
  <si>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</si>
  <si>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</si>
  <si>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</si>
  <si>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</si>
  <si>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</si>
  <si>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</si>
  <si>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</si>
  <si>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</si>
  <si>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</si>
  <si>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</si>
  <si>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</si>
  <si>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</si>
  <si>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</si>
  <si>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</si>
  <si>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</si>
  <si>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</si>
  <si>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</si>
  <si>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</si>
  <si>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</si>
  <si>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</si>
  <si>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</si>
  <si>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</si>
  <si>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</si>
  <si>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</si>
  <si>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</si>
  <si>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</si>
  <si>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</si>
  <si>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</si>
  <si>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</si>
  <si>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</si>
  <si>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</si>
  <si>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</si>
  <si>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</si>
  <si>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</si>
  <si>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</si>
  <si>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</si>
  <si>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</si>
  <si>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</si>
  <si>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</si>
  <si>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</si>
  <si>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</si>
  <si>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</si>
  <si>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</si>
  <si>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</si>
  <si>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</si>
  <si>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</si>
  <si>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</si>
  <si>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</si>
  <si>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</si>
  <si>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</si>
  <si>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</si>
  <si>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</si>
  <si>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</si>
  <si>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</si>
  <si>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</si>
  <si>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</si>
  <si>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</si>
  <si>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</si>
  <si>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</si>
  <si>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</si>
  <si>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</si>
  <si>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</si>
  <si>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</si>
  <si>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</si>
  <si>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</si>
  <si>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</si>
  <si>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</si>
  <si>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</si>
  <si>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</si>
  <si>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</si>
  <si>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</si>
  <si>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</si>
  <si>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</si>
  <si>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</si>
  <si>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</si>
  <si>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</si>
  <si>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</si>
  <si>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</si>
  <si>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</si>
  <si>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</si>
  <si>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</si>
  <si>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</si>
  <si>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</si>
  <si>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</si>
  <si>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</si>
  <si>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</si>
  <si>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</si>
  <si>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</si>
  <si>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</si>
  <si>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</si>
  <si>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</si>
  <si>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</si>
  <si>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</si>
  <si>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</si>
  <si>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</si>
  <si>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</si>
  <si>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</si>
  <si>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</si>
  <si>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</si>
  <si>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</si>
  <si>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</si>
  <si>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</si>
  <si>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</si>
  <si>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</si>
  <si>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</si>
  <si>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</si>
  <si>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</si>
  <si>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</si>
  <si>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</si>
  <si>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</si>
  <si>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</si>
  <si>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</si>
  <si>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</si>
  <si>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</si>
  <si>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</si>
  <si>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</si>
  <si>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</si>
  <si>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</si>
  <si>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</si>
  <si>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</si>
  <si>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</si>
  <si>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</si>
  <si>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</si>
  <si>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</si>
  <si>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</si>
  <si>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</si>
  <si>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</si>
  <si>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</si>
  <si>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</si>
  <si>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</si>
  <si>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</si>
  <si>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</si>
  <si>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</si>
  <si>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</si>
  <si>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</si>
  <si>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</si>
  <si>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</si>
  <si>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</si>
  <si>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</si>
  <si>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</si>
  <si>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</si>
  <si>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</si>
  <si>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</si>
  <si>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</si>
  <si>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</si>
  <si>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</si>
  <si>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</si>
  <si>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</si>
  <si>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</si>
  <si>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</si>
  <si>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</si>
  <si>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</si>
  <si>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</si>
  <si>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</si>
  <si>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</si>
  <si>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</si>
  <si>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</si>
  <si>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</si>
  <si>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</si>
  <si>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</si>
  <si>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</si>
  <si>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</si>
  <si>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</si>
  <si>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</si>
  <si>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</si>
  <si>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</si>
  <si>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</si>
  <si>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</si>
  <si>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</si>
  <si>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</si>
  <si>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</si>
  <si>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</si>
  <si>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</si>
  <si>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</si>
  <si>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</si>
  <si>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</si>
  <si>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</si>
  <si>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</si>
  <si>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</si>
  <si>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</si>
  <si>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</si>
  <si>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</si>
  <si>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</si>
  <si>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</si>
  <si>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</si>
  <si>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</si>
  <si>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</si>
  <si>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</si>
  <si>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</si>
  <si>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</si>
  <si>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</si>
  <si>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</si>
  <si>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</si>
  <si>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</si>
  <si>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</si>
  <si>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</si>
  <si>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</si>
  <si>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</si>
  <si>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</si>
  <si>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</si>
  <si>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</si>
  <si>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</si>
  <si>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</si>
  <si>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</si>
  <si>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</si>
  <si>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</si>
  <si>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</si>
  <si>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</si>
  <si>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</si>
  <si>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</si>
  <si>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</si>
  <si>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</si>
  <si>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</si>
  <si>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</si>
  <si>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</si>
  <si>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</si>
  <si>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</si>
  <si>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</si>
  <si>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</si>
  <si>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</si>
  <si>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</si>
  <si>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</si>
  <si>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</si>
  <si>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</si>
  <si>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</si>
  <si>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</si>
  <si>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</si>
  <si>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</si>
  <si>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</si>
  <si>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</si>
  <si>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</si>
  <si>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</si>
  <si>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</si>
  <si>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</si>
  <si>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</si>
  <si>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</si>
  <si>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</si>
  <si>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</si>
  <si>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</si>
  <si>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</si>
  <si>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</si>
  <si>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</si>
  <si>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</si>
  <si>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</si>
  <si>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</si>
  <si>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</si>
  <si>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</si>
  <si>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</si>
  <si>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</si>
  <si>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</si>
  <si>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</si>
  <si>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</si>
  <si>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</si>
  <si>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</si>
  <si>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</si>
  <si>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</si>
  <si>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</si>
  <si>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</si>
  <si>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</si>
  <si>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</si>
  <si>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</si>
  <si>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</si>
  <si>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</si>
  <si>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</si>
  <si>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</si>
  <si>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</si>
  <si>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</si>
  <si>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</si>
  <si>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</si>
  <si>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</si>
  <si>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</si>
  <si>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</si>
  <si>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</si>
  <si>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</si>
  <si>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</si>
  <si>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</si>
  <si>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</si>
  <si>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</si>
  <si>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</si>
  <si>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</si>
  <si>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</si>
  <si>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</si>
  <si>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</si>
  <si>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</si>
  <si>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</si>
  <si>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</si>
  <si>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</si>
  <si>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</si>
  <si>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</si>
  <si>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</si>
  <si>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</si>
  <si>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</si>
  <si>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</si>
  <si>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</si>
  <si>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</si>
  <si>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</si>
  <si>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</si>
  <si>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</si>
  <si>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</si>
  <si>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</si>
  <si>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</si>
  <si>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</si>
  <si>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</si>
  <si>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</si>
  <si>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</si>
  <si>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</si>
  <si>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</si>
  <si>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</si>
  <si>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</si>
  <si>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</si>
  <si>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</si>
  <si>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</si>
  <si>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</si>
  <si>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</si>
  <si>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</si>
  <si>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</si>
  <si>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</si>
  <si>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</si>
  <si>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</si>
  <si>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</si>
  <si>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</si>
  <si>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</si>
  <si>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</si>
  <si>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</si>
  <si>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</si>
  <si>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</si>
  <si>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</si>
  <si>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</si>
  <si>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</si>
  <si>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</si>
  <si>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</si>
  <si>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</si>
  <si>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</si>
  <si>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</si>
  <si>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</si>
  <si>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</si>
  <si>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</si>
  <si>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</si>
  <si>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</si>
  <si>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</si>
  <si>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</si>
  <si>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</si>
  <si>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</si>
  <si>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</si>
  <si>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</si>
  <si>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</si>
  <si>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</si>
  <si>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</si>
  <si>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</si>
  <si>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</si>
  <si>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</si>
  <si>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</si>
  <si>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</si>
  <si>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</si>
  <si>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</si>
  <si>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</si>
  <si>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</si>
  <si>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</si>
  <si>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</si>
  <si>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</si>
  <si>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</si>
  <si>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</si>
  <si>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</si>
  <si>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</si>
  <si>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</si>
  <si>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</si>
  <si>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</si>
  <si>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</si>
  <si>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</si>
  <si>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</si>
  <si>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</si>
  <si>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</si>
  <si>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</si>
  <si>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</si>
  <si>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</si>
  <si>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</si>
  <si>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</si>
  <si>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</si>
  <si>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</si>
  <si>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</si>
  <si>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</si>
  <si>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</si>
  <si>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</si>
  <si>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</si>
  <si>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</si>
  <si>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</si>
  <si>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</si>
  <si>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</si>
  <si>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</si>
  <si>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</si>
  <si>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</si>
  <si>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</si>
  <si>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</si>
  <si>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</si>
  <si>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</si>
  <si>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</si>
  <si>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</si>
  <si>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</si>
  <si>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</si>
  <si>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</si>
  <si>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</si>
  <si>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</si>
  <si>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</si>
  <si>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</si>
  <si>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</si>
  <si>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</si>
  <si>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</si>
  <si>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</si>
  <si>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</si>
  <si>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</si>
  <si>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</si>
  <si>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</si>
  <si>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</si>
  <si>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</si>
  <si>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</si>
  <si>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</si>
  <si>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</si>
  <si>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</si>
  <si>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</si>
  <si>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</si>
  <si>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</si>
  <si>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</si>
  <si>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</si>
  <si>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</si>
  <si>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</si>
  <si>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</si>
  <si>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</si>
  <si>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</si>
  <si>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</si>
  <si>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</si>
  <si>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</si>
  <si>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</si>
  <si>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</si>
  <si>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</si>
  <si>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</si>
  <si>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</si>
  <si>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</si>
  <si>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</si>
  <si>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</si>
  <si>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</si>
  <si>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</si>
  <si>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</si>
  <si>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</si>
  <si>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</si>
  <si>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</si>
  <si>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</si>
  <si>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</si>
  <si>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</si>
  <si>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</si>
  <si>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</si>
  <si>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</si>
  <si>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</si>
  <si>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</si>
  <si>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</si>
  <si>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</si>
  <si>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</si>
  <si>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</si>
  <si>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</si>
  <si>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</si>
  <si>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</si>
  <si>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</si>
  <si>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</si>
  <si>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</si>
  <si>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</si>
  <si>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</si>
  <si>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</si>
  <si>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</si>
  <si>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</si>
  <si>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</si>
  <si>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</si>
  <si>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</si>
  <si>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</si>
  <si>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</si>
  <si>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</si>
  <si>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</si>
  <si>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</si>
  <si>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</si>
  <si>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</si>
  <si>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</si>
  <si>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</si>
  <si>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</si>
  <si>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</si>
  <si>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</si>
  <si>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</si>
  <si>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</si>
  <si>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</si>
  <si>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</si>
  <si>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</si>
  <si>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</si>
  <si>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</si>
  <si>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</si>
  <si>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</si>
  <si>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</si>
  <si>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</si>
  <si>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</si>
  <si>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</si>
  <si>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</si>
  <si>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</si>
  <si>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</si>
  <si>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</si>
  <si>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</si>
  <si>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</si>
  <si>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</si>
  <si>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</si>
  <si>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</si>
  <si>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</si>
  <si>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</si>
  <si>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</si>
  <si>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</si>
  <si>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</si>
  <si>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</si>
  <si>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</si>
  <si>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</si>
  <si>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</si>
  <si>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</si>
  <si>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</si>
  <si>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</si>
  <si>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</si>
  <si>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</si>
  <si>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</si>
  <si>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</si>
  <si>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</si>
  <si>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</si>
  <si>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</si>
  <si>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</si>
  <si>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</si>
  <si>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</si>
  <si>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</si>
  <si>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</si>
  <si>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</si>
  <si>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</si>
  <si>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</si>
  <si>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</si>
  <si>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</si>
  <si>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</si>
  <si>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</si>
  <si>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</si>
  <si>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</si>
  <si>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</si>
  <si>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</si>
  <si>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</si>
  <si>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</si>
  <si>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</si>
  <si>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</si>
  <si>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</si>
  <si>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</si>
  <si>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</si>
  <si>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</si>
  <si>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</si>
  <si>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</si>
  <si>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</si>
  <si>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</si>
  <si>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</si>
  <si>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</si>
  <si>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</si>
  <si>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</si>
  <si>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</si>
  <si>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</si>
  <si>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</si>
  <si>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</si>
  <si>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</si>
  <si>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</si>
  <si>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</si>
  <si>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</si>
  <si>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</si>
  <si>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</si>
  <si>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</si>
  <si>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</si>
  <si>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</si>
  <si>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</si>
  <si>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</si>
  <si>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</si>
  <si>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</si>
  <si>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</si>
  <si>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</si>
  <si>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</si>
  <si>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</si>
  <si>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</si>
  <si>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</si>
  <si>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</si>
  <si>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</si>
  <si>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</si>
  <si>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</si>
  <si>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</si>
  <si>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</si>
  <si>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</si>
  <si>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</si>
  <si>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</si>
  <si>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</si>
  <si>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</si>
  <si>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</si>
  <si>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</si>
  <si>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</si>
  <si>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</si>
  <si>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</si>
  <si>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</si>
  <si>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</si>
  <si>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</si>
  <si>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</si>
  <si>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</si>
  <si>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</si>
  <si>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</si>
  <si>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</si>
  <si>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</si>
  <si>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</si>
  <si>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</si>
  <si>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</si>
  <si>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</si>
  <si>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</si>
  <si>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</si>
  <si>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</si>
  <si>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</si>
  <si>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</si>
  <si>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</si>
  <si>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</si>
  <si>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</si>
  <si>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</si>
  <si>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</si>
  <si>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</si>
  <si>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</si>
  <si>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</si>
  <si>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</si>
  <si>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</si>
  <si>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</si>
  <si>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</si>
  <si>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</si>
  <si>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</si>
  <si>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</si>
  <si>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</si>
  <si>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</si>
  <si>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</si>
  <si>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</si>
  <si>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</si>
  <si>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</si>
  <si>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</si>
  <si>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</si>
  <si>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</si>
  <si>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</si>
  <si>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</si>
  <si>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</si>
  <si>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</si>
  <si>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</si>
  <si>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</si>
  <si>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</si>
  <si>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</si>
  <si>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</si>
  <si>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</si>
  <si>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</si>
  <si>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</si>
  <si>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</si>
  <si>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</si>
  <si>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</si>
  <si>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</si>
  <si>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</si>
  <si>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</si>
  <si>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</si>
  <si>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</si>
  <si>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</si>
  <si>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</si>
  <si>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</si>
  <si>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</si>
  <si>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</si>
  <si>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</si>
  <si>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</si>
  <si>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</si>
  <si>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</si>
  <si>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</si>
  <si>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</si>
  <si>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</si>
  <si>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</si>
  <si>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</si>
  <si>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</si>
  <si>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</si>
  <si>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</si>
  <si>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</si>
  <si>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</si>
  <si>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</si>
  <si>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</si>
  <si>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</si>
  <si>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</si>
  <si>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</si>
  <si>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</si>
  <si>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</si>
  <si>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</si>
  <si>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</si>
  <si>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</si>
  <si>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</si>
  <si>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</si>
  <si>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</si>
  <si>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</si>
  <si>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</si>
  <si>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</si>
  <si>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</si>
  <si>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</si>
  <si>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</si>
  <si>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</si>
  <si>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</si>
  <si>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</si>
  <si>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</si>
  <si>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</si>
  <si>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</si>
  <si>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</si>
  <si>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</si>
  <si>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</si>
  <si>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</si>
  <si>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</si>
  <si>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</si>
  <si>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</si>
  <si>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</si>
  <si>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</si>
  <si>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</si>
  <si>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</si>
  <si>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</si>
  <si>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</si>
  <si>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</si>
  <si>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</si>
  <si>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</si>
  <si>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</si>
  <si>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</si>
  <si>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</si>
  <si>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</si>
  <si>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</si>
  <si>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</si>
  <si>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</si>
  <si>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</si>
  <si>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</si>
  <si>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</si>
  <si>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</si>
  <si>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</si>
  <si>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</si>
  <si>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</si>
  <si>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</si>
  <si>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</si>
  <si>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</si>
  <si>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</si>
  <si>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</si>
  <si>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</si>
  <si>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</si>
  <si>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</si>
  <si>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</si>
  <si>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</si>
  <si>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</si>
  <si>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</si>
  <si>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</si>
  <si>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</si>
  <si>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</si>
  <si>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</si>
  <si>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</si>
  <si>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</si>
  <si>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</si>
  <si>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</si>
  <si>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</si>
  <si>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</si>
  <si>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</si>
  <si>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</si>
  <si>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</si>
  <si>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</si>
  <si>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</si>
  <si>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</si>
  <si>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</si>
  <si>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</si>
  <si>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</si>
  <si>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</si>
  <si>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</si>
  <si>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</si>
  <si>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</si>
  <si>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</si>
  <si>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</si>
  <si>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</si>
  <si>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</si>
  <si>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</si>
  <si>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</si>
  <si>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</si>
  <si>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</si>
  <si>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</si>
  <si>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</si>
  <si>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</si>
  <si>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</si>
  <si>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</si>
  <si>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</si>
  <si>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</si>
  <si>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</si>
  <si>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</si>
  <si>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</si>
  <si>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</si>
  <si>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</si>
  <si>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</si>
  <si>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</si>
  <si>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</si>
  <si>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</si>
  <si>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</si>
  <si>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</si>
  <si>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</si>
  <si>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</si>
  <si>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</si>
  <si>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</si>
  <si>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</si>
  <si>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</si>
  <si>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</si>
  <si>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</si>
  <si>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</si>
  <si>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</si>
  <si>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</si>
  <si>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</si>
  <si>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</si>
  <si>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</si>
  <si>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</si>
  <si>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</si>
  <si>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</si>
  <si>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</si>
  <si>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</si>
  <si>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</si>
  <si>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</si>
  <si>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</si>
  <si>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</si>
  <si>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</si>
  <si>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</si>
  <si>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</si>
  <si>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</si>
  <si>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</si>
  <si>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</si>
  <si>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</si>
  <si>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</si>
  <si>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</si>
  <si>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</si>
  <si>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</si>
  <si>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</si>
  <si>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</si>
  <si>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</si>
  <si>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</si>
  <si>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</si>
  <si>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</si>
  <si>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</si>
  <si>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</si>
  <si>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</si>
  <si>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</si>
  <si>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</si>
  <si>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</si>
  <si>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</si>
  <si>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</si>
  <si>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</si>
  <si>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</si>
  <si>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</si>
  <si>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</si>
  <si>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</si>
  <si>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</si>
  <si>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</si>
  <si>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</si>
  <si>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</si>
  <si>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</si>
  <si>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</si>
  <si>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</si>
  <si>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</si>
  <si>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</si>
  <si>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</si>
  <si>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</si>
  <si>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</si>
  <si>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</si>
  <si>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</si>
  <si>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</si>
  <si>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</si>
  <si>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</si>
  <si>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</si>
  <si>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</si>
  <si>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</si>
  <si>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</si>
  <si>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</si>
  <si>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</si>
  <si>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</si>
  <si>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</si>
  <si>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</si>
  <si>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</si>
  <si>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</si>
  <si>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</si>
  <si>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</si>
  <si>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</si>
  <si>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</si>
  <si>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</si>
  <si>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</si>
  <si>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</si>
  <si>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</si>
  <si>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</si>
  <si>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</si>
  <si>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</si>
  <si>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</si>
  <si>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</si>
  <si>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</si>
  <si>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</si>
  <si>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</si>
  <si>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</si>
  <si>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</si>
  <si>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</si>
  <si>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</si>
  <si>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</si>
  <si>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</si>
  <si>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</si>
  <si>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</si>
  <si>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</si>
  <si>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</si>
  <si>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</si>
  <si>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</si>
  <si>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</si>
  <si>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</si>
  <si>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</si>
  <si>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</si>
  <si>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</si>
  <si>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</si>
  <si>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</si>
  <si>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</si>
  <si>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</si>
  <si>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</si>
  <si>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</si>
  <si>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</si>
  <si>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</si>
  <si>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</si>
  <si>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</si>
  <si>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</si>
  <si>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</si>
  <si>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</si>
  <si>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</si>
  <si>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</si>
  <si>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</si>
  <si>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</si>
  <si>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</si>
  <si>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</si>
  <si>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</si>
  <si>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</si>
  <si>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</si>
  <si>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</si>
  <si>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</si>
  <si>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</si>
  <si>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</si>
  <si>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</si>
  <si>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</si>
  <si>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</si>
  <si>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</si>
  <si>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</si>
  <si>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</si>
  <si>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</si>
  <si>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</si>
  <si>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</si>
  <si>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</si>
  <si>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</si>
  <si>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</si>
  <si>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</si>
  <si>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</si>
  <si>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</si>
  <si>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</si>
  <si>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</si>
  <si>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</si>
  <si>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</si>
  <si>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</si>
  <si>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</si>
  <si>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</si>
  <si>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</si>
  <si>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</si>
  <si>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</si>
  <si>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</si>
  <si>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</si>
  <si>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</si>
  <si>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</si>
  <si>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</si>
  <si>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</si>
  <si>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</si>
  <si>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</si>
  <si>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</si>
  <si>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</si>
  <si>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</si>
  <si>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</si>
  <si>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</si>
  <si>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</si>
  <si>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</si>
  <si>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</si>
  <si>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</si>
  <si>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</si>
  <si>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</si>
  <si>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</si>
  <si>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</si>
  <si>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</si>
  <si>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</si>
  <si>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</si>
  <si>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</si>
  <si>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</si>
  <si>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</si>
  <si>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</si>
  <si>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</si>
  <si>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</si>
  <si>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</si>
  <si>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</si>
  <si>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</si>
  <si>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</si>
  <si>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</si>
  <si>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</si>
  <si>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</si>
  <si>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</si>
  <si>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</si>
  <si>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</si>
  <si>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</si>
  <si>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</si>
  <si>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</si>
  <si>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</si>
  <si>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</si>
  <si>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</si>
  <si>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</si>
  <si>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</si>
  <si>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</si>
  <si>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</si>
  <si>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</si>
  <si>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</si>
  <si>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</si>
  <si>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</si>
  <si>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</si>
  <si>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</si>
  <si>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</si>
  <si>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</si>
  <si>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</si>
  <si>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</si>
  <si>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</si>
  <si>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</si>
  <si>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</si>
  <si>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</si>
  <si>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</si>
  <si>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</si>
  <si>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</si>
  <si>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</si>
  <si>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</si>
  <si>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</si>
  <si>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</si>
  <si>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</si>
  <si>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</si>
  <si>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</si>
  <si>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</si>
  <si>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</si>
  <si>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</si>
  <si>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</si>
  <si>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</si>
  <si>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</si>
  <si>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</si>
  <si>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</si>
  <si>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</si>
  <si>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</si>
  <si>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</si>
  <si>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</si>
  <si>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</si>
  <si>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</si>
  <si>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</si>
  <si>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</si>
  <si>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</si>
  <si>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</si>
  <si>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</si>
  <si>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</si>
  <si>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</si>
  <si>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</si>
  <si>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</si>
  <si>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</si>
  <si>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</si>
  <si>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</si>
  <si>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</si>
  <si>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</si>
  <si>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</si>
  <si>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</si>
  <si>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</si>
  <si>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</si>
  <si>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</si>
  <si>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</si>
  <si>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</si>
  <si>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</si>
  <si>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</si>
  <si>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</si>
  <si>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</si>
  <si>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</si>
  <si>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</si>
  <si>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</si>
  <si>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</si>
  <si>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</si>
  <si>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</si>
  <si>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</si>
  <si>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</si>
  <si>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</si>
  <si>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</si>
  <si>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</si>
  <si>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</si>
  <si>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</si>
  <si>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</si>
  <si>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</si>
  <si>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</si>
  <si>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</si>
  <si>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</si>
  <si>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</si>
  <si>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</si>
  <si>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</si>
  <si>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</si>
  <si>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</si>
  <si>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</si>
  <si>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</si>
  <si>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</si>
  <si>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</si>
  <si>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</si>
  <si>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</si>
  <si>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</si>
  <si>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</si>
  <si>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</si>
  <si>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</si>
  <si>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</si>
  <si>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</si>
  <si>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</si>
  <si>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</si>
  <si>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</si>
  <si>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</si>
  <si>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</si>
  <si>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</si>
  <si>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</si>
  <si>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</si>
  <si>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</si>
  <si>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</si>
  <si>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</si>
  <si>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</si>
  <si>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</si>
  <si>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</si>
  <si>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</si>
  <si>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</si>
  <si>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</si>
  <si>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</si>
  <si>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</si>
  <si>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</si>
  <si>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</si>
  <si>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</si>
  <si>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</si>
  <si>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</si>
  <si>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</si>
  <si>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</si>
  <si>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</si>
  <si>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</si>
  <si>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</si>
  <si>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</si>
  <si>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</si>
  <si>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</si>
  <si>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</si>
  <si>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</si>
  <si>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</si>
  <si>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</si>
  <si>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</si>
  <si>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</si>
  <si>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</si>
  <si>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</si>
  <si>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</si>
  <si>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</si>
  <si>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</si>
  <si>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</si>
  <si>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</si>
  <si>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</si>
  <si>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</si>
  <si>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</si>
  <si>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</si>
  <si>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</si>
  <si>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</si>
  <si>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</si>
  <si>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</si>
  <si>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</si>
  <si>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</si>
  <si>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</si>
  <si>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</si>
  <si>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</si>
  <si>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</si>
  <si>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</si>
  <si>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</si>
  <si>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</si>
  <si>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</si>
  <si>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</si>
  <si>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</si>
  <si>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</si>
  <si>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</si>
  <si>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</si>
  <si>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</si>
  <si>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</si>
  <si>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</si>
  <si>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</si>
  <si>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</si>
  <si>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</si>
  <si>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</si>
  <si>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</si>
  <si>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</si>
  <si>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</si>
  <si>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</si>
  <si>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</si>
  <si>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</si>
  <si>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</si>
  <si>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</si>
  <si>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</si>
  <si>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</si>
  <si>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</si>
  <si>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</si>
  <si>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</si>
  <si>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</si>
  <si>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</si>
  <si>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</si>
  <si>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</si>
  <si>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</si>
  <si>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</si>
  <si>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</si>
  <si>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</si>
  <si>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</si>
  <si>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</si>
  <si>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</si>
  <si>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</si>
  <si>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</si>
  <si>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</si>
  <si>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</si>
  <si>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</si>
  <si>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</si>
  <si>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</si>
  <si>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</si>
  <si>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</si>
  <si>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</si>
  <si>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</si>
  <si>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</si>
  <si>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</si>
  <si>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</si>
  <si>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</si>
  <si>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</si>
  <si>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</si>
  <si>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</si>
  <si>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</si>
  <si>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</si>
  <si>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</si>
  <si>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</si>
  <si>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</si>
  <si>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</si>
  <si>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</si>
  <si>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</si>
  <si>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</si>
  <si>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</si>
  <si>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</si>
  <si>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</si>
  <si>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</si>
  <si>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</si>
  <si>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</si>
  <si>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</si>
  <si>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</si>
  <si>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</si>
  <si>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</si>
  <si>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</si>
  <si>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</si>
  <si>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</si>
  <si>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</si>
  <si>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</si>
  <si>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</si>
  <si>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</si>
  <si>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</si>
  <si>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</si>
  <si>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</si>
  <si>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</si>
  <si>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</si>
  <si>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</si>
  <si>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</si>
  <si>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</si>
  <si>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</si>
  <si>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</si>
  <si>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</si>
  <si>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</si>
  <si>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</si>
  <si>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</si>
  <si>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</si>
  <si>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</si>
  <si>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</si>
  <si>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</si>
  <si>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</si>
  <si>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</si>
  <si>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</si>
  <si>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</si>
  <si>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</si>
  <si>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</si>
  <si>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</si>
  <si>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</si>
  <si>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</si>
  <si>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</si>
  <si>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</si>
  <si>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</si>
  <si>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</si>
  <si>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</si>
  <si>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</si>
  <si>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</si>
  <si>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</si>
  <si>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</si>
  <si>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</si>
  <si>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</si>
  <si>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</si>
  <si>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</si>
  <si>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</si>
  <si>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</si>
  <si>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</si>
  <si>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</si>
  <si>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</si>
  <si>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</si>
  <si>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</si>
  <si>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</si>
  <si>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</si>
  <si>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</si>
  <si>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</si>
  <si>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</si>
  <si>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</si>
  <si>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</si>
  <si>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</si>
  <si>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</si>
  <si>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</si>
  <si>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</si>
  <si>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</si>
  <si>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</si>
  <si>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</si>
  <si>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</si>
  <si>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</si>
  <si>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</si>
  <si>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</si>
  <si>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</si>
  <si>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</si>
  <si>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</si>
  <si>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</si>
  <si>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</si>
  <si>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</si>
  <si>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</si>
  <si>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</si>
  <si>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</si>
  <si>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</si>
  <si>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</si>
  <si>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</si>
  <si>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</si>
  <si>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</si>
  <si>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</si>
  <si>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</si>
  <si>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</si>
  <si>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</si>
  <si>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</si>
  <si>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</si>
  <si>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</si>
  <si>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</si>
  <si>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</si>
  <si>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</si>
  <si>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</si>
  <si>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</si>
  <si>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</si>
  <si>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</si>
  <si>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</si>
  <si>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</si>
  <si>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</si>
  <si>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</si>
  <si>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</si>
  <si>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</si>
  <si>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</si>
  <si>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</si>
  <si>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</si>
  <si>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</si>
  <si>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</si>
  <si>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</si>
  <si>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</si>
  <si>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</si>
  <si>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</si>
  <si>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</si>
  <si>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</si>
  <si>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</si>
  <si>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</si>
  <si>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</si>
  <si>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</si>
  <si>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</si>
  <si>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</si>
  <si>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</si>
  <si>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</si>
  <si>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</si>
  <si>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</si>
  <si>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</si>
  <si>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</si>
  <si>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</si>
  <si>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</si>
  <si>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</si>
  <si>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</si>
  <si>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</si>
  <si>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</si>
  <si>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</si>
  <si>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</si>
  <si>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</si>
  <si>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</si>
  <si>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</si>
  <si>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</si>
  <si>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</si>
  <si>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</si>
  <si>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</si>
  <si>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</si>
  <si>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</si>
  <si>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</si>
  <si>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</si>
  <si>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</si>
  <si>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</si>
  <si>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</si>
  <si>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</si>
  <si>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</si>
  <si>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</si>
  <si>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</si>
  <si>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</si>
  <si>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</si>
  <si>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</si>
  <si>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</si>
  <si>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</si>
  <si>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</si>
  <si>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</si>
  <si>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</si>
  <si>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</si>
  <si>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</si>
  <si>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</si>
  <si>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</si>
  <si>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</si>
  <si>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</si>
  <si>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</si>
  <si>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</si>
  <si>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</si>
  <si>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</si>
  <si>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</si>
  <si>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</si>
  <si>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</si>
  <si>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</si>
  <si>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</si>
  <si>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</si>
  <si>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</si>
  <si>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</si>
  <si>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</si>
  <si>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</si>
  <si>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</si>
  <si>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</si>
  <si>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</si>
  <si>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</si>
  <si>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</si>
  <si>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</si>
  <si>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</si>
  <si>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</si>
  <si>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</si>
  <si>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</si>
  <si>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</si>
  <si>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</si>
  <si>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</si>
  <si>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</si>
  <si>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</si>
  <si>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</si>
  <si>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</si>
  <si>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</si>
  <si>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</si>
  <si>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</si>
  <si>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</si>
  <si>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</si>
  <si>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</si>
  <si>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</si>
  <si>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</si>
  <si>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</si>
  <si>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</si>
  <si>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</si>
  <si>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</si>
  <si>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</si>
  <si>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</si>
  <si>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</si>
  <si>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</si>
  <si>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</si>
  <si>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</si>
  <si>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</si>
  <si>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</si>
  <si>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</si>
  <si>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</si>
  <si>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</si>
  <si>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</si>
  <si>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</si>
  <si>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</si>
  <si>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</si>
  <si>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</si>
  <si>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</si>
  <si>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</si>
  <si>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</si>
  <si>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</si>
  <si>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</si>
  <si>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</si>
  <si>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</si>
  <si>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</si>
  <si>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</si>
  <si>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</si>
  <si>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</si>
  <si>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</si>
  <si>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</si>
  <si>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</si>
  <si>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</si>
  <si>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</si>
  <si>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</si>
  <si>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</si>
  <si>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</si>
  <si>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</si>
  <si>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</si>
  <si>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</si>
  <si>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</si>
  <si>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</si>
  <si>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</si>
  <si>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</si>
  <si>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</si>
  <si>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</si>
  <si>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</si>
  <si>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</si>
  <si>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</si>
  <si>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</si>
  <si>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</si>
  <si>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</si>
  <si>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</si>
  <si>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</si>
  <si>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</si>
  <si>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</si>
  <si>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</si>
  <si>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</si>
  <si>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</si>
  <si>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</si>
  <si>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</si>
  <si>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</si>
  <si>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</si>
  <si>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</si>
  <si>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</si>
  <si>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</si>
  <si>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</si>
  <si>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</si>
  <si>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</si>
  <si>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</si>
  <si>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</si>
  <si>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</si>
  <si>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</si>
  <si>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</si>
  <si>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</si>
  <si>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</si>
  <si>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</si>
  <si>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</si>
  <si>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</si>
  <si>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</si>
  <si>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</si>
  <si>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</si>
  <si>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</si>
  <si>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</si>
  <si>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</si>
  <si>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</si>
  <si>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</si>
  <si>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</si>
  <si>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</si>
  <si>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</si>
  <si>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</si>
  <si>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</si>
  <si>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</si>
  <si>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</si>
  <si>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</si>
  <si>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</si>
  <si>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</si>
  <si>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</si>
  <si>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</si>
  <si>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</si>
  <si>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</si>
  <si>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</si>
  <si>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</si>
  <si>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</si>
  <si>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</si>
  <si>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</si>
  <si>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</si>
  <si>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</si>
  <si>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</si>
  <si>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</si>
  <si>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</si>
  <si>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</si>
  <si>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</si>
  <si>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</si>
  <si>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</si>
  <si>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</si>
  <si>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</si>
  <si>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</si>
  <si>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</si>
  <si>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</si>
  <si>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</si>
  <si>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</si>
  <si>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</si>
  <si>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</si>
  <si>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</si>
  <si>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</si>
  <si>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</si>
  <si>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</si>
  <si>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</si>
  <si>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</si>
  <si>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</si>
  <si>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</si>
  <si>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</si>
  <si>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</si>
  <si>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</si>
  <si>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</si>
  <si>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</si>
  <si>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</si>
  <si>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</si>
  <si>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</si>
  <si>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</si>
  <si>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</si>
  <si>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</si>
  <si>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</si>
  <si>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</si>
  <si>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</si>
  <si>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</si>
  <si>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</si>
  <si>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</si>
  <si>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</si>
  <si>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</si>
  <si>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</si>
  <si>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</si>
  <si>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</si>
  <si>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</si>
  <si>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</si>
  <si>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</si>
  <si>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</si>
  <si>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</si>
  <si>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</si>
  <si>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</si>
  <si>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</si>
  <si>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</si>
  <si>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</si>
  <si>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</si>
  <si>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</si>
  <si>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</si>
  <si>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</si>
  <si>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</si>
  <si>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</si>
  <si>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</si>
  <si>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</si>
  <si>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</si>
  <si>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</si>
  <si>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</si>
  <si>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</si>
  <si>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</si>
  <si>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</si>
  <si>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</si>
  <si>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</si>
  <si>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</si>
  <si>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</si>
  <si>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</si>
  <si>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</si>
  <si>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</si>
  <si>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</si>
  <si>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</si>
  <si>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</si>
  <si>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</si>
  <si>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</si>
  <si>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</si>
  <si>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</si>
  <si>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</si>
  <si>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</si>
  <si>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</si>
  <si>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</si>
  <si>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</si>
  <si>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</si>
  <si>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</si>
  <si>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</si>
  <si>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</si>
  <si>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</si>
  <si>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</si>
  <si>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</si>
  <si>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</si>
  <si>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</si>
  <si>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</si>
  <si>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</si>
  <si>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</si>
  <si>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</si>
  <si>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</si>
  <si>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</si>
  <si>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</si>
  <si>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</si>
  <si>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</si>
  <si>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</si>
  <si>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</si>
  <si>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</si>
  <si>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</si>
  <si>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</si>
  <si>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</si>
  <si>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</si>
  <si>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</si>
  <si>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</si>
  <si>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</si>
  <si>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</si>
  <si>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</si>
  <si>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</si>
  <si>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</si>
  <si>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</si>
  <si>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</si>
  <si>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</si>
  <si>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</si>
  <si>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</si>
  <si>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</si>
  <si>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</si>
  <si>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</si>
  <si>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</si>
  <si>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</si>
  <si>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</si>
  <si>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</si>
  <si>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</si>
  <si>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</si>
  <si>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</si>
  <si>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</si>
  <si>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</si>
  <si>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</si>
  <si>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</si>
  <si>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</si>
  <si>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</si>
  <si>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</si>
  <si>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</si>
  <si>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</si>
  <si>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</si>
  <si>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</si>
  <si>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</si>
  <si>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</si>
  <si>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</si>
  <si>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</si>
  <si>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</si>
  <si>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</si>
  <si>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</si>
  <si>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</si>
  <si>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</si>
  <si>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</si>
  <si>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</si>
  <si>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</si>
  <si>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</si>
  <si>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</si>
  <si>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</si>
  <si>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</si>
  <si>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</si>
  <si>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</si>
  <si>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</si>
  <si>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</si>
  <si>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</si>
  <si>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</si>
  <si>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</si>
  <si>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</si>
  <si>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</si>
  <si>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</si>
  <si>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</si>
  <si>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</si>
  <si>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</si>
  <si>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</si>
  <si>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</si>
  <si>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</si>
  <si>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</si>
  <si>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</si>
  <si>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</si>
  <si>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</si>
  <si>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</si>
  <si>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</si>
  <si>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</si>
  <si>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</si>
  <si>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</si>
  <si>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</si>
  <si>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</si>
  <si>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</si>
  <si>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</si>
  <si>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</si>
  <si>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</si>
  <si>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</si>
  <si>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</si>
  <si>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</si>
  <si>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</si>
  <si>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</si>
  <si>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</si>
  <si>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</si>
  <si>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</si>
  <si>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</si>
  <si>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</si>
  <si>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</si>
  <si>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</si>
  <si>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</si>
  <si>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</si>
  <si>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</si>
  <si>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</si>
  <si>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</si>
  <si>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</si>
  <si>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</si>
  <si>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</si>
  <si>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</si>
  <si>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</si>
  <si>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</si>
  <si>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</si>
  <si>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</si>
  <si>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</si>
  <si>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</si>
  <si>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</si>
  <si>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</si>
  <si>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</si>
  <si>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</si>
  <si>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</si>
  <si>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</si>
  <si>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</si>
  <si>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</si>
  <si>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</si>
  <si>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</si>
  <si>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</si>
  <si>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</si>
  <si>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</si>
  <si>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</si>
  <si>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</si>
  <si>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</si>
  <si>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</si>
  <si>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</si>
  <si>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</si>
  <si>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</si>
  <si>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</si>
  <si>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</si>
  <si>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</si>
  <si>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</si>
  <si>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</si>
  <si>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</si>
  <si>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</si>
  <si>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</si>
  <si>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</si>
  <si>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</si>
  <si>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</si>
  <si>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</si>
  <si>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</si>
  <si>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</si>
  <si>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</si>
  <si>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</si>
  <si>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</si>
  <si>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</si>
  <si>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</si>
  <si>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</si>
  <si>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</si>
  <si>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</si>
  <si>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</si>
  <si>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</si>
  <si>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</si>
  <si>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</si>
  <si>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</si>
  <si>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</si>
  <si>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</si>
  <si>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</si>
  <si>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</si>
  <si>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</si>
  <si>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</si>
  <si>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</si>
  <si>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</si>
  <si>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</si>
  <si>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</si>
  <si>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</si>
  <si>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</si>
  <si>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</si>
  <si>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</si>
  <si>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</si>
  <si>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</si>
  <si>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</si>
  <si>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</si>
  <si>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</si>
  <si>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</si>
  <si>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</si>
  <si>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</si>
  <si>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</si>
  <si>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</si>
  <si>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</si>
  <si>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</si>
  <si>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</si>
  <si>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</si>
  <si>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</si>
  <si>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</si>
  <si>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</si>
  <si>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</si>
  <si>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</si>
  <si>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</si>
  <si>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</si>
  <si>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</si>
  <si>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</si>
  <si>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</si>
  <si>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</si>
  <si>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</si>
  <si>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</si>
  <si>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</si>
  <si>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</si>
  <si>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</si>
  <si>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</si>
  <si>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</si>
  <si>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</si>
  <si>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</si>
  <si>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</si>
  <si>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</si>
  <si>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</si>
  <si>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</si>
  <si>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</si>
  <si>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</si>
  <si>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</si>
  <si>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</si>
  <si>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</si>
  <si>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</si>
  <si>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</si>
  <si>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</si>
  <si>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</si>
  <si>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</si>
  <si>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</si>
  <si>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</si>
  <si>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</si>
  <si>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</si>
  <si>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</si>
  <si>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</si>
  <si>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</si>
  <si>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</si>
  <si>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</si>
  <si>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</si>
  <si>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</si>
  <si>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</si>
  <si>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</si>
  <si>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</si>
  <si>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</si>
  <si>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</si>
  <si>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</si>
  <si>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</si>
  <si>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</si>
  <si>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</si>
  <si>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</si>
  <si>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</si>
  <si>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</si>
  <si>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</si>
  <si>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</si>
  <si>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</si>
  <si>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</si>
  <si>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</si>
  <si>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</si>
  <si>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</si>
  <si>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</si>
  <si>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</si>
  <si>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</si>
  <si>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</si>
  <si>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</si>
  <si>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</si>
  <si>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</si>
  <si>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</si>
  <si>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</si>
  <si>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</si>
  <si>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</si>
  <si>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</si>
  <si>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</si>
  <si>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</si>
  <si>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</si>
  <si>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</si>
  <si>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</si>
  <si>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</si>
  <si>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</si>
  <si>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</si>
  <si>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</si>
  <si>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</si>
  <si>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</si>
  <si>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</si>
  <si>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</si>
  <si>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</si>
  <si>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</si>
  <si>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</si>
  <si>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</si>
  <si>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</si>
  <si>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</si>
  <si>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</si>
  <si>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</si>
  <si>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</si>
  <si>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</si>
  <si>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</si>
  <si>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</si>
  <si>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</si>
  <si>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</si>
  <si>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</si>
  <si>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</si>
  <si>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</si>
  <si>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</si>
  <si>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</si>
  <si>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</si>
  <si>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</si>
  <si>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</si>
  <si>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</si>
  <si>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</si>
  <si>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</si>
  <si>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</si>
  <si>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</si>
  <si>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</si>
  <si>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</si>
  <si>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</si>
  <si>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</si>
  <si>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</si>
  <si>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</si>
  <si>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</si>
  <si>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</si>
  <si>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</si>
  <si>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</si>
  <si>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</si>
  <si>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</si>
  <si>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</si>
  <si>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</si>
  <si>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</si>
  <si>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</si>
  <si>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</si>
  <si>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</si>
  <si>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</si>
  <si>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</si>
  <si>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</si>
  <si>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</si>
  <si>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</si>
  <si>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</si>
  <si>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</si>
  <si>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</si>
  <si>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</si>
  <si>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</si>
  <si>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</si>
  <si>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</si>
  <si>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</si>
  <si>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</si>
  <si>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</si>
  <si>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</si>
  <si>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</si>
  <si>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</si>
  <si>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</si>
  <si>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</si>
  <si>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</si>
  <si>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</si>
  <si>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</si>
  <si>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</si>
  <si>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</si>
  <si>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</si>
  <si>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</si>
  <si>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</si>
  <si>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</si>
  <si>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</si>
  <si>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</si>
  <si>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</si>
  <si>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</si>
  <si>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</si>
  <si>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</si>
  <si>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</si>
  <si>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</si>
  <si>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</si>
  <si>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</si>
  <si>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</si>
  <si>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</si>
  <si>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</si>
  <si>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</si>
  <si>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</si>
  <si>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</si>
  <si>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</si>
  <si>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</si>
  <si>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</si>
  <si>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</si>
  <si>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</si>
  <si>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</si>
  <si>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</si>
  <si>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</si>
  <si>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</si>
  <si>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</si>
  <si>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</si>
  <si>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</si>
  <si>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</si>
  <si>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</si>
  <si>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</si>
  <si>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</si>
  <si>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</si>
  <si>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</si>
  <si>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</si>
  <si>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</si>
  <si>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</si>
  <si>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</si>
  <si>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</si>
  <si>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</si>
  <si>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</si>
  <si>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</si>
  <si>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</si>
  <si>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</si>
  <si>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</si>
  <si>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</si>
  <si>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</si>
  <si>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</si>
  <si>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</si>
  <si>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</si>
  <si>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</si>
  <si>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</si>
  <si>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</si>
  <si>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</si>
  <si>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</si>
  <si>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</si>
  <si>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</si>
  <si>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</si>
  <si>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</si>
  <si>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</si>
  <si>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</si>
  <si>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</si>
  <si>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</si>
  <si>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</si>
  <si>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</si>
  <si>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</si>
  <si>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</si>
  <si>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</si>
  <si>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</si>
  <si>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</si>
  <si>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</si>
  <si>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</si>
  <si>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</si>
  <si>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</si>
  <si>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</si>
  <si>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</si>
  <si>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</si>
  <si>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</si>
  <si>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</si>
  <si>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</si>
  <si>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</si>
  <si>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</si>
  <si>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</si>
  <si>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</si>
  <si>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</si>
  <si>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</si>
  <si>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</si>
  <si>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</si>
  <si>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</si>
  <si>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</si>
  <si>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</si>
  <si>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</si>
  <si>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</si>
  <si>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</si>
  <si>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</si>
  <si>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</si>
  <si>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</si>
  <si>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</si>
  <si>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</si>
  <si>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</si>
  <si>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</si>
  <si>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</si>
  <si>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</si>
  <si>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</si>
  <si>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</si>
  <si>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</si>
  <si>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</si>
  <si>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</si>
  <si>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</si>
  <si>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</si>
  <si>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</si>
  <si>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</si>
  <si>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</si>
  <si>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</si>
  <si>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</si>
  <si>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</si>
  <si>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</si>
  <si>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</si>
  <si>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</si>
  <si>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</si>
  <si>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</si>
  <si>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</si>
  <si>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</si>
  <si>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</si>
  <si>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</si>
  <si>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</si>
  <si>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</si>
  <si>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</si>
  <si>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</si>
  <si>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</si>
  <si>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</si>
  <si>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</si>
  <si>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</si>
  <si>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</si>
  <si>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</si>
  <si>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</si>
  <si>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</si>
  <si>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</si>
  <si>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</si>
  <si>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</si>
  <si>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</si>
  <si>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</si>
  <si>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</si>
  <si>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</si>
  <si>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</si>
  <si>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</si>
  <si>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</si>
  <si>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</si>
  <si>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</si>
  <si>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</si>
  <si>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</si>
  <si>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</si>
  <si>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</si>
  <si>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</si>
  <si>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</si>
  <si>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</si>
  <si>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</si>
  <si>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</si>
  <si>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</si>
  <si>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</si>
  <si>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</si>
  <si>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</si>
  <si>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</si>
  <si>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</si>
  <si>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</si>
  <si>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</si>
  <si>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</si>
  <si>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</si>
  <si>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</si>
  <si>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</si>
  <si>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</si>
  <si>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</si>
  <si>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</si>
  <si>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</si>
  <si>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</si>
  <si>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</si>
  <si>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</si>
  <si>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</si>
  <si>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</si>
  <si>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</si>
  <si>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</si>
  <si>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</si>
  <si>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</si>
  <si>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</si>
  <si>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</si>
  <si>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</si>
  <si>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</si>
  <si>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</si>
  <si>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</si>
  <si>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</si>
  <si>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</si>
  <si>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</si>
  <si>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</si>
  <si>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</si>
  <si>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</si>
  <si>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</si>
  <si>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</si>
  <si>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</si>
  <si>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</si>
  <si>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</si>
  <si>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</si>
  <si>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</si>
  <si>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</si>
  <si>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</si>
  <si>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</si>
  <si>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</si>
  <si>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</si>
  <si>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</si>
  <si>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</si>
  <si>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</si>
  <si>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</si>
  <si>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</si>
  <si>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</si>
  <si>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</si>
  <si>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</si>
  <si>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</si>
  <si>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</si>
  <si>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</si>
  <si>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</si>
  <si>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</si>
  <si>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</si>
  <si>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</si>
  <si>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</si>
  <si>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</si>
  <si>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</si>
  <si>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</si>
  <si>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</si>
  <si>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</si>
  <si>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</si>
  <si>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</si>
  <si>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</si>
  <si>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</si>
  <si>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</si>
  <si>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</si>
  <si>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</si>
  <si>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</si>
  <si>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</si>
  <si>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</si>
  <si>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</si>
  <si>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</si>
  <si>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</si>
  <si>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</si>
  <si>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</si>
  <si>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</si>
  <si>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</si>
  <si>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</si>
  <si>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</si>
  <si>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</si>
  <si>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</si>
  <si>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</si>
  <si>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</si>
  <si>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</si>
  <si>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</si>
  <si>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</si>
  <si>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</si>
  <si>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</si>
  <si>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</si>
  <si>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</si>
  <si>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</si>
  <si>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</si>
  <si>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</si>
  <si>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</si>
  <si>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</si>
  <si>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</si>
  <si>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</si>
  <si>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</si>
  <si>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</si>
  <si>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</si>
  <si>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</si>
  <si>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</si>
  <si>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</si>
  <si>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</si>
  <si>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</si>
  <si>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</si>
  <si>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</si>
  <si>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</si>
  <si>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</si>
  <si>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</si>
  <si>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</si>
  <si>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</si>
  <si>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</si>
  <si>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</si>
  <si>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</si>
  <si>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</si>
  <si>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</si>
  <si>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</si>
  <si>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</si>
  <si>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</si>
  <si>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</si>
  <si>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</si>
  <si>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</si>
  <si>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</si>
  <si>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</si>
  <si>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</si>
  <si>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</si>
  <si>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</si>
  <si>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</si>
  <si>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</si>
  <si>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</si>
  <si>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</si>
  <si>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</si>
  <si>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</si>
  <si>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</si>
  <si>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</si>
  <si>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</si>
  <si>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</si>
  <si>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</si>
  <si>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</si>
  <si>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</si>
  <si>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</si>
  <si>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</si>
  <si>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</si>
  <si>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</si>
  <si>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</si>
  <si>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</si>
  <si>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</si>
  <si>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</si>
  <si>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</si>
  <si>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</si>
  <si>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</si>
  <si>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</si>
  <si>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</si>
  <si>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</si>
  <si>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</si>
  <si>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</si>
  <si>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</si>
  <si>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</si>
  <si>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</si>
  <si>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</si>
  <si>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</si>
  <si>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</si>
  <si>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</si>
  <si>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</si>
  <si>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</si>
  <si>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</si>
  <si>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</si>
  <si>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</si>
  <si>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</si>
  <si>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</si>
  <si>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</si>
  <si>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</si>
  <si>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</si>
  <si>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</si>
  <si>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</si>
  <si>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</si>
  <si>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</si>
  <si>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</si>
  <si>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</si>
  <si>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</si>
  <si>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</si>
  <si>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</si>
  <si>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</si>
  <si>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</si>
  <si>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</si>
  <si>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</si>
  <si>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</si>
  <si>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</si>
  <si>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</si>
  <si>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</si>
  <si>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</si>
  <si>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</si>
  <si>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</si>
  <si>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</si>
  <si>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</si>
  <si>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</si>
  <si>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</si>
  <si>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</si>
  <si>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</si>
  <si>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</si>
  <si>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</si>
  <si>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</si>
  <si>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</si>
  <si>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</si>
  <si>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</si>
  <si>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</si>
  <si>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</si>
  <si>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</si>
  <si>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</si>
  <si>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</si>
  <si>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</si>
  <si>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</si>
  <si>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</si>
  <si>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</si>
  <si>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</si>
  <si>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</si>
  <si>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</si>
  <si>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</si>
  <si>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</si>
  <si>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</si>
  <si>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</si>
  <si>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</si>
  <si>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</si>
  <si>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</si>
  <si>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</si>
  <si>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</si>
  <si>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</si>
  <si>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</si>
  <si>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</si>
  <si>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</si>
  <si>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</si>
  <si>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</si>
  <si>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</si>
  <si>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</si>
  <si>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</si>
  <si>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</si>
  <si>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</si>
  <si>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</si>
  <si>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</si>
  <si>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</si>
  <si>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</si>
  <si>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</si>
  <si>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</si>
  <si>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</si>
  <si>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</si>
  <si>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</si>
  <si>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</si>
  <si>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</si>
  <si>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</si>
  <si>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</si>
  <si>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</si>
  <si>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</si>
  <si>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</si>
  <si>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</si>
  <si>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</si>
  <si>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</si>
  <si>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</si>
  <si>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</si>
  <si>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</si>
  <si>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</si>
  <si>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</si>
  <si>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</si>
  <si>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</si>
  <si>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</si>
  <si>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</si>
  <si>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</si>
  <si>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</si>
  <si>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</si>
  <si>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</si>
  <si>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</si>
  <si>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</si>
  <si>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</si>
  <si>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</si>
  <si>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</si>
  <si>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</si>
  <si>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</si>
  <si>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</si>
  <si>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</si>
  <si>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</si>
  <si>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</si>
  <si>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</si>
  <si>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</si>
  <si>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</si>
  <si>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</si>
  <si>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</si>
  <si>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</si>
  <si>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</si>
  <si>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</si>
  <si>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</si>
  <si>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</si>
  <si>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</si>
  <si>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</si>
  <si>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</si>
  <si>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</si>
  <si>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</si>
  <si>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</si>
  <si>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</si>
  <si>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</si>
  <si>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</si>
  <si>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</si>
  <si>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</si>
  <si>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</si>
  <si>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</si>
  <si>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</si>
  <si>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</si>
  <si>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</si>
  <si>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</si>
  <si>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</si>
  <si>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</si>
  <si>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</si>
  <si>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</si>
  <si>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</si>
  <si>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</si>
  <si>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</si>
  <si>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</si>
  <si>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</si>
  <si>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</si>
  <si>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</si>
  <si>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</si>
  <si>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</si>
  <si>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</si>
  <si>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</si>
  <si>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</si>
  <si>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</si>
  <si>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</si>
  <si>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</si>
  <si>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</si>
  <si>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</si>
  <si>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</si>
  <si>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</si>
  <si>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</si>
  <si>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</si>
  <si>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</si>
  <si>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</si>
  <si>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</si>
  <si>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</si>
  <si>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</si>
  <si>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</si>
  <si>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</si>
  <si>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</si>
  <si>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</si>
  <si>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</si>
  <si>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</si>
  <si>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</si>
  <si>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</si>
  <si>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</si>
  <si>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</si>
  <si>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</si>
  <si>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</si>
  <si>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</si>
  <si>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</si>
  <si>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</si>
  <si>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</si>
  <si>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</si>
  <si>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</si>
  <si>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</si>
  <si>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</si>
  <si>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</si>
  <si>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</si>
  <si>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</si>
  <si>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</si>
  <si>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</si>
  <si>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</si>
  <si>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</si>
  <si>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</si>
  <si>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</si>
  <si>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</si>
  <si>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</si>
  <si>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</si>
  <si>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</si>
  <si>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</si>
  <si>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</si>
  <si>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</si>
  <si>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</si>
  <si>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</si>
  <si>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</si>
  <si>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</si>
  <si>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</si>
  <si>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</si>
  <si>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</si>
  <si>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</si>
  <si>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</si>
  <si>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</si>
  <si>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</si>
  <si>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</si>
  <si>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</si>
  <si>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</si>
  <si>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</si>
  <si>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</si>
  <si>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</si>
  <si>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</si>
  <si>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</si>
  <si>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</si>
  <si>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</si>
  <si>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</si>
  <si>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</si>
  <si>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</si>
  <si>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</si>
  <si>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</si>
  <si>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</si>
  <si>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</si>
  <si>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</si>
  <si>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</si>
  <si>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</si>
  <si>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</si>
  <si>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</si>
  <si>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</si>
  <si>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</si>
  <si>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</si>
  <si>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</si>
  <si>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</si>
  <si>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</si>
  <si>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</si>
  <si>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</si>
  <si>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</si>
  <si>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</si>
  <si>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</si>
  <si>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</si>
  <si>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</si>
  <si>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</si>
  <si>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</si>
  <si>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</si>
  <si>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</si>
  <si>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</si>
  <si>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</si>
  <si>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</si>
  <si>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</si>
  <si>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</si>
  <si>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</si>
  <si>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</si>
  <si>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</si>
  <si>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</si>
  <si>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</si>
  <si>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</si>
  <si>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</si>
  <si>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</si>
  <si>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</si>
  <si>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</si>
  <si>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</si>
  <si>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</si>
  <si>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</si>
  <si>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</si>
  <si>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</si>
  <si>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</si>
  <si>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</si>
  <si>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</si>
  <si>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</si>
  <si>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</si>
  <si>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</si>
  <si>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</si>
  <si>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</si>
  <si>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</si>
  <si>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</si>
  <si>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</si>
  <si>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</si>
  <si>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</si>
  <si>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</si>
  <si>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</si>
  <si>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</si>
  <si>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</si>
  <si>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</si>
  <si>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</si>
  <si>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</si>
  <si>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</si>
  <si>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</si>
  <si>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</si>
  <si>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</si>
  <si>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</si>
  <si>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</si>
  <si>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</si>
  <si>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</si>
  <si>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</si>
  <si>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</si>
  <si>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</si>
  <si>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</si>
  <si>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</si>
  <si>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</si>
  <si>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</si>
  <si>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</si>
  <si>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</si>
  <si>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</si>
  <si>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</si>
  <si>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</si>
  <si>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</si>
  <si>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</si>
  <si>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</si>
  <si>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</si>
  <si>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</si>
  <si>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</si>
  <si>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</si>
  <si>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</si>
  <si>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</si>
  <si>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</si>
  <si>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</si>
  <si>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</si>
  <si>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</si>
  <si>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</si>
  <si>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</si>
  <si>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</si>
  <si>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</si>
  <si>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</si>
  <si>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</si>
  <si>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</si>
  <si>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</si>
  <si>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</si>
  <si>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</si>
  <si>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</si>
  <si>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</si>
  <si>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</si>
  <si>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</si>
  <si>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</si>
  <si>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</si>
  <si>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</si>
  <si>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</si>
  <si>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</si>
  <si>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</si>
  <si>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</si>
  <si>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</si>
  <si>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</si>
  <si>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</si>
  <si>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</si>
  <si>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</si>
  <si>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</si>
  <si>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</si>
  <si>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</si>
  <si>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</si>
  <si>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</si>
  <si>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</si>
  <si>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</si>
  <si>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</si>
  <si>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</si>
  <si>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</si>
  <si>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</si>
  <si>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</si>
  <si>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</si>
  <si>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</si>
  <si>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</si>
  <si>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</si>
  <si>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</si>
  <si>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</si>
  <si>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</si>
  <si>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</si>
  <si>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</si>
  <si>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</si>
  <si>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</si>
  <si>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</si>
  <si>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</si>
  <si>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</si>
  <si>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</si>
  <si>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</si>
  <si>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</si>
  <si>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</si>
  <si>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</si>
  <si>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</si>
  <si>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</si>
  <si>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</si>
  <si>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</si>
  <si>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</si>
  <si>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</si>
  <si>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</si>
  <si>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</si>
  <si>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</si>
  <si>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</si>
  <si>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</si>
  <si>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</si>
  <si>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</si>
  <si>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</si>
  <si>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</si>
  <si>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</si>
  <si>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</si>
  <si>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</si>
  <si>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</si>
  <si>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</si>
  <si>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</si>
  <si>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</si>
  <si>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</si>
  <si>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</si>
  <si>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</si>
  <si>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</si>
  <si>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</si>
  <si>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</si>
  <si>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</si>
  <si>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</si>
  <si>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</si>
  <si>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</si>
  <si>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</si>
  <si>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</si>
  <si>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</si>
  <si>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</si>
  <si>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</si>
  <si>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</si>
  <si>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</si>
  <si>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</si>
  <si>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</si>
  <si>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</si>
  <si>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</si>
  <si>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</si>
  <si>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</si>
  <si>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</si>
  <si>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</si>
  <si>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</si>
  <si>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</si>
  <si>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</si>
  <si>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</si>
  <si>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</si>
  <si>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</si>
  <si>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</si>
  <si>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</si>
  <si>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</si>
  <si>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</si>
  <si>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</si>
  <si>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</si>
  <si>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</si>
  <si>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</si>
  <si>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</si>
  <si>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</si>
  <si>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</si>
  <si>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</si>
  <si>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</si>
  <si>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</si>
  <si>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</si>
  <si>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</si>
  <si>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</si>
  <si>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</si>
  <si>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</si>
  <si>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</si>
  <si>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</si>
  <si>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</si>
  <si>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</si>
  <si>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</si>
  <si>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</si>
  <si>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</si>
  <si>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</si>
  <si>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</si>
  <si>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</si>
  <si>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</si>
  <si>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</si>
  <si>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</si>
  <si>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</si>
  <si>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</si>
  <si>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</si>
  <si>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</si>
  <si>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</si>
  <si>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</si>
  <si>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</si>
  <si>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</si>
  <si>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</si>
  <si>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</si>
  <si>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</si>
  <si>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</si>
  <si>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</si>
  <si>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</si>
  <si>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</si>
  <si>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</si>
  <si>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</si>
  <si>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</si>
  <si>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</si>
  <si>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</si>
  <si>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</si>
  <si>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</si>
  <si>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</si>
  <si>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</si>
  <si>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</si>
  <si>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</si>
  <si>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</si>
  <si>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</si>
  <si>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</si>
  <si>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</si>
  <si>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</si>
  <si>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</si>
  <si>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</si>
  <si>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</si>
  <si>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</si>
  <si>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</si>
  <si>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</si>
  <si>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</si>
  <si>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</si>
  <si>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</si>
  <si>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</si>
  <si>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</si>
  <si>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</si>
  <si>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</si>
  <si>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</si>
  <si>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</si>
  <si>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</si>
  <si>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</si>
  <si>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</si>
  <si>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</si>
  <si>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</si>
  <si>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</si>
  <si>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</si>
  <si>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</si>
  <si>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</si>
  <si>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</si>
  <si>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</si>
  <si>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</si>
  <si>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</si>
  <si>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</si>
  <si>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</si>
  <si>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</si>
  <si>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</si>
  <si>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</si>
  <si>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</si>
  <si>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</si>
  <si>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</si>
  <si>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</si>
  <si>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</si>
  <si>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</si>
  <si>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</si>
  <si>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</si>
  <si>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</si>
  <si>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</si>
  <si>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</si>
  <si>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</si>
  <si>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</si>
  <si>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</si>
  <si>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</si>
  <si>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</si>
  <si>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</si>
  <si>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</si>
  <si>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</si>
  <si>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</si>
  <si>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</si>
  <si>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</si>
  <si>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</si>
  <si>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</si>
  <si>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</si>
  <si>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</si>
  <si>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</si>
  <si>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</si>
  <si>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</si>
  <si>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</si>
  <si>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</si>
  <si>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</si>
  <si>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</si>
  <si>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</si>
  <si>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</si>
  <si>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</si>
  <si>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</si>
  <si>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</si>
  <si>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</si>
  <si>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</si>
  <si>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</si>
  <si>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</si>
  <si>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</si>
  <si>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</si>
  <si>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</si>
  <si>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</si>
  <si>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</si>
  <si>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</si>
  <si>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</si>
  <si>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</si>
  <si>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</si>
  <si>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</si>
  <si>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</si>
  <si>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</si>
  <si>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</si>
  <si>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</si>
  <si>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</si>
  <si>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</si>
  <si>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</si>
  <si>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</si>
  <si>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</si>
  <si>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</si>
  <si>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</si>
  <si>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</si>
  <si>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</si>
  <si>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</si>
  <si>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</si>
  <si>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</si>
  <si>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</si>
  <si>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</si>
  <si>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</si>
  <si>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</si>
  <si>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</si>
  <si>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</si>
  <si>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</si>
  <si>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</si>
  <si>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</si>
  <si>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</si>
  <si>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</si>
  <si>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</si>
  <si>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</si>
  <si>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</si>
  <si>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</si>
  <si>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</si>
  <si>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</si>
  <si>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</si>
  <si>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</si>
  <si>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</si>
  <si>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</si>
  <si>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</si>
  <si>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</si>
  <si>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</si>
  <si>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</si>
  <si>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</si>
  <si>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</si>
  <si>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</si>
  <si>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</si>
  <si>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</si>
  <si>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</si>
  <si>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</si>
  <si>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</si>
  <si>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</si>
  <si>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</si>
  <si>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</si>
  <si>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</si>
  <si>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</si>
  <si>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</si>
  <si>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</si>
  <si>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</si>
  <si>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</si>
  <si>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</si>
  <si>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</si>
  <si>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</si>
  <si>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</si>
  <si>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</si>
  <si>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</si>
  <si>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</si>
  <si>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</si>
  <si>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</si>
  <si>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</si>
  <si>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</si>
  <si>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</si>
  <si>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</si>
  <si>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</si>
  <si>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</si>
  <si>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</si>
  <si>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</si>
  <si>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</si>
  <si>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</si>
  <si>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</si>
  <si>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</si>
  <si>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</si>
  <si>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</si>
  <si>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</si>
  <si>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</si>
  <si>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</si>
  <si>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</si>
  <si>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</si>
  <si>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</si>
  <si>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</si>
  <si>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</si>
  <si>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</si>
  <si>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</si>
  <si>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</si>
  <si>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</si>
  <si>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</si>
  <si>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</si>
  <si>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</si>
  <si>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</si>
  <si>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</si>
  <si>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</si>
  <si>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</si>
  <si>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</si>
  <si>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</si>
  <si>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</si>
  <si>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</si>
  <si>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</si>
  <si>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</si>
  <si>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</si>
  <si>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</si>
  <si>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</si>
  <si>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</si>
  <si>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</si>
  <si>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</si>
  <si>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</si>
  <si>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</si>
  <si>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</si>
  <si>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</si>
  <si>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</si>
  <si>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</si>
  <si>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</si>
  <si>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</si>
  <si>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</si>
  <si>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</si>
  <si>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</si>
  <si>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</si>
  <si>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</si>
  <si>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</si>
  <si>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</si>
  <si>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</si>
  <si>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</si>
  <si>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</si>
  <si>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</si>
  <si>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</si>
  <si>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</si>
  <si>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</si>
  <si>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</si>
  <si>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</si>
  <si>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</si>
  <si>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</si>
  <si>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</si>
  <si>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</si>
  <si>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</si>
  <si>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</si>
  <si>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</si>
  <si>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</si>
  <si>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</si>
  <si>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</si>
  <si>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</si>
  <si>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</si>
  <si>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</si>
  <si>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</si>
  <si>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</si>
  <si>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</si>
  <si>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</si>
  <si>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</si>
  <si>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</si>
  <si>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</si>
  <si>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</si>
  <si>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</si>
  <si>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</si>
  <si>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</si>
  <si>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</si>
  <si>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</si>
  <si>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</si>
  <si>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</si>
  <si>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</si>
  <si>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</si>
  <si>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</si>
  <si>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</si>
  <si>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</si>
  <si>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</si>
  <si>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</si>
  <si>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</si>
  <si>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</si>
  <si>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</si>
  <si>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</si>
  <si>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</si>
  <si>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</si>
  <si>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</si>
  <si>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</si>
  <si>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</si>
  <si>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</si>
  <si>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</si>
  <si>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</si>
  <si>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</si>
  <si>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</si>
  <si>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</si>
  <si>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</si>
  <si>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</si>
  <si>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</si>
  <si>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</si>
  <si>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</si>
  <si>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</si>
  <si>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</si>
  <si>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</si>
  <si>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</si>
  <si>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</si>
  <si>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</si>
  <si>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</si>
  <si>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</si>
  <si>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</si>
  <si>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</si>
  <si>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</si>
  <si>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</si>
  <si>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</si>
  <si>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</si>
  <si>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</si>
  <si>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</si>
  <si>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</si>
  <si>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</si>
  <si>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</si>
  <si>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</si>
  <si>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</si>
  <si>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</si>
  <si>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</si>
  <si>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</si>
  <si>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</si>
  <si>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</si>
  <si>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</si>
  <si>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</si>
  <si>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</si>
  <si>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</si>
  <si>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</si>
  <si>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</si>
  <si>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</si>
  <si>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</si>
  <si>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</si>
  <si>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</si>
  <si>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</si>
  <si>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</si>
  <si>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</si>
  <si>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</si>
  <si>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</si>
  <si>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</si>
  <si>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</si>
  <si>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</si>
  <si>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</si>
  <si>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</si>
  <si>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</si>
  <si>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</si>
  <si>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</si>
  <si>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</si>
  <si>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</si>
  <si>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</si>
  <si>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</si>
  <si>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</si>
  <si>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</si>
  <si>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</si>
  <si>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</si>
  <si>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</si>
  <si>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</si>
  <si>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</si>
  <si>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</si>
  <si>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</si>
  <si>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</si>
  <si>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</si>
  <si>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</si>
  <si>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</si>
  <si>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</si>
  <si>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</si>
  <si>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</si>
  <si>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</si>
  <si>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</si>
  <si>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</si>
  <si>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</si>
  <si>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</si>
  <si>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</si>
  <si>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</si>
  <si>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</si>
  <si>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</si>
  <si>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</si>
  <si>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</si>
  <si>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</si>
  <si>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</si>
  <si>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</si>
  <si>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</si>
  <si>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</si>
  <si>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</si>
  <si>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</si>
  <si>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</si>
  <si>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</si>
  <si>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</si>
  <si>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</si>
  <si>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</si>
  <si>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</si>
  <si>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</si>
  <si>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</si>
  <si>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</si>
  <si>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</si>
  <si>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</si>
  <si>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</si>
  <si>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</si>
  <si>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</si>
  <si>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</si>
  <si>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</si>
  <si>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</si>
  <si>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</si>
  <si>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</si>
  <si>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</si>
  <si>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</si>
  <si>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</si>
  <si>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</si>
  <si>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</si>
  <si>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</si>
  <si>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</si>
  <si>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</si>
  <si>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</si>
  <si>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</si>
  <si>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</si>
  <si>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</si>
  <si>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</si>
  <si>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</si>
  <si>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</si>
  <si>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</si>
  <si>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</si>
  <si>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</si>
  <si>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</si>
  <si>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</si>
  <si>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</si>
  <si>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</si>
  <si>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</si>
  <si>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</si>
  <si>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</si>
  <si>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</si>
  <si>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</si>
  <si>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</si>
  <si>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</si>
  <si>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</si>
  <si>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</si>
  <si>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</si>
  <si>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</si>
  <si>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</si>
  <si>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</si>
  <si>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</si>
  <si>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</si>
  <si>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</si>
  <si>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</si>
  <si>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</si>
  <si>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</si>
  <si>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</si>
  <si>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</si>
  <si>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</si>
  <si>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</si>
  <si>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</si>
  <si>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</si>
  <si>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</si>
  <si>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</si>
  <si>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</si>
  <si>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</si>
  <si>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</si>
  <si>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</si>
  <si>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</si>
  <si>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</si>
  <si>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</si>
  <si>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</si>
  <si>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</si>
  <si>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</si>
  <si>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</si>
  <si>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</si>
  <si>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</si>
  <si>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</si>
  <si>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</si>
  <si>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</si>
  <si>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</si>
  <si>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</si>
  <si>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</si>
  <si>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</si>
  <si>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</si>
  <si>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</si>
  <si>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</si>
  <si>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</si>
  <si>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</si>
  <si>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</si>
  <si>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</si>
  <si>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</si>
  <si>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</si>
  <si>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</si>
  <si>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</si>
  <si>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</si>
  <si>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</si>
  <si>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</si>
  <si>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</si>
  <si>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</si>
  <si>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</si>
  <si>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</si>
  <si>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</si>
  <si>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</si>
  <si>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</si>
  <si>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</si>
  <si>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</si>
  <si>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</si>
  <si>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</si>
  <si>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</si>
  <si>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</si>
  <si>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</si>
  <si>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</si>
  <si>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</si>
  <si>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</si>
  <si>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</si>
  <si>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</si>
  <si>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</si>
  <si>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</si>
  <si>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</si>
  <si>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</si>
  <si>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</si>
  <si>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</si>
  <si>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</si>
  <si>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</si>
  <si>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</si>
  <si>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</si>
  <si>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</si>
  <si>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</si>
  <si>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</si>
  <si>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</si>
  <si>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</si>
  <si>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</si>
  <si>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</si>
  <si>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</si>
  <si>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</si>
  <si>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</si>
  <si>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</si>
  <si>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</si>
  <si>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</si>
  <si>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</si>
  <si>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</si>
  <si>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</si>
  <si>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</si>
  <si>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</si>
  <si>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</si>
  <si>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</si>
  <si>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</si>
  <si>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</si>
  <si>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</si>
  <si>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</si>
  <si>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</si>
  <si>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</si>
  <si>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</si>
  <si>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</si>
  <si>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</si>
  <si>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</si>
  <si>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</si>
  <si>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</si>
  <si>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</si>
  <si>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</si>
  <si>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</si>
  <si>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</si>
  <si>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</si>
  <si>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</si>
  <si>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</si>
  <si>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</si>
  <si>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</si>
  <si>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</si>
  <si>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</si>
  <si>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</si>
  <si>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</si>
  <si>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</si>
  <si>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</si>
  <si>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</si>
  <si>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</si>
  <si>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</si>
  <si>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</si>
  <si>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</si>
  <si>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</si>
  <si>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</si>
  <si>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</si>
  <si>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</si>
  <si>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</si>
  <si>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</si>
  <si>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</si>
  <si>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</si>
  <si>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</si>
  <si>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</si>
  <si>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</si>
  <si>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</si>
  <si>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</si>
  <si>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</si>
  <si>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</si>
  <si>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</si>
  <si>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</si>
  <si>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</si>
  <si>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</si>
  <si>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</si>
  <si>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</si>
  <si>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</si>
  <si>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</si>
  <si>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</si>
  <si>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</si>
  <si>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</si>
  <si>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</si>
  <si>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</si>
  <si>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</si>
  <si>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</si>
  <si>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</si>
  <si>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</si>
  <si>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</si>
  <si>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</si>
  <si>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</si>
  <si>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</si>
  <si>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</si>
  <si>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</si>
  <si>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</si>
  <si>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</si>
  <si>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</si>
  <si>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</si>
  <si>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</si>
  <si>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</si>
  <si>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</si>
  <si>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</si>
  <si>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</si>
  <si>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</si>
  <si>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</si>
  <si>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</si>
  <si>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</si>
  <si>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</si>
  <si>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</si>
  <si>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</si>
  <si>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</si>
  <si>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</si>
  <si>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</si>
  <si>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</si>
  <si>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</si>
  <si>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</si>
  <si>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</si>
  <si>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</si>
  <si>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</si>
  <si>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</si>
  <si>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</si>
  <si>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</si>
  <si>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</si>
  <si>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</si>
  <si>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</si>
  <si>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</si>
  <si>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</si>
  <si>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</si>
  <si>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</si>
  <si>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</si>
  <si>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</si>
  <si>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</si>
  <si>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</si>
  <si>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</si>
  <si>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</si>
  <si>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</si>
  <si>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</si>
  <si>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</si>
  <si>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</si>
  <si>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</si>
  <si>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</si>
  <si>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</si>
  <si>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</si>
  <si>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</si>
  <si>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</si>
  <si>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</si>
  <si>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</si>
  <si>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</si>
  <si>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</si>
  <si>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</si>
  <si>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</si>
  <si>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</si>
  <si>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</si>
  <si>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</si>
  <si>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</si>
  <si>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</si>
  <si>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</si>
  <si>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</si>
  <si>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</si>
  <si>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</si>
  <si>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</si>
  <si>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</si>
  <si>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</si>
  <si>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</si>
  <si>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</si>
  <si>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</si>
  <si>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</si>
  <si>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</si>
  <si>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</si>
  <si>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</si>
  <si>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</si>
  <si>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</si>
  <si>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</si>
  <si>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</si>
  <si>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</si>
  <si>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</si>
  <si>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</si>
  <si>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</si>
  <si>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</si>
  <si>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</si>
  <si>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</si>
  <si>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</si>
  <si>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</si>
  <si>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</si>
  <si>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</si>
  <si>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</si>
  <si>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</si>
  <si>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</si>
  <si>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</si>
  <si>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</si>
  <si>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</si>
  <si>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</si>
  <si>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</si>
  <si>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</si>
  <si>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</si>
  <si>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</si>
  <si>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</si>
  <si>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</si>
  <si>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</si>
  <si>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</si>
  <si>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</si>
  <si>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</si>
  <si>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</si>
  <si>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</si>
  <si>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</si>
  <si>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</si>
  <si>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</si>
  <si>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</si>
  <si>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</si>
  <si>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</si>
  <si>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</si>
  <si>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</si>
  <si>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</si>
  <si>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</si>
  <si>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</si>
  <si>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</si>
  <si>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</si>
  <si>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</si>
  <si>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</si>
  <si>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</si>
  <si>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</si>
  <si>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</si>
  <si>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</si>
  <si>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</si>
  <si>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</si>
  <si>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</si>
  <si>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</si>
  <si>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</si>
  <si>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</si>
  <si>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</si>
  <si>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</si>
  <si>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</si>
  <si>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</si>
  <si>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</si>
  <si>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</si>
  <si>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</si>
  <si>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</si>
  <si>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</si>
  <si>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</si>
  <si>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</si>
  <si>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</si>
  <si>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</si>
  <si>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</si>
  <si>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</si>
  <si>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</si>
  <si>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</si>
  <si>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</si>
  <si>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</si>
  <si>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</si>
  <si>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</si>
  <si>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</si>
  <si>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</si>
  <si>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</si>
  <si>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</si>
  <si>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</si>
  <si>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</si>
  <si>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</si>
  <si>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</si>
  <si>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</si>
  <si>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</si>
  <si>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</si>
  <si>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</si>
  <si>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</si>
  <si>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</si>
  <si>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</si>
  <si>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</si>
  <si>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</si>
  <si>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</si>
  <si>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</si>
  <si>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</si>
  <si>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</si>
  <si>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</si>
  <si>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</si>
  <si>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</si>
  <si>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</si>
  <si>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</si>
  <si>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</si>
  <si>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</si>
  <si>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</si>
  <si>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</si>
  <si>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</si>
  <si>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</si>
  <si>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</si>
  <si>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</si>
  <si>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</si>
  <si>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</si>
  <si>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</si>
  <si>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</si>
  <si>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</si>
  <si>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</si>
  <si>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</si>
  <si>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</si>
  <si>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</si>
  <si>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</si>
  <si>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</si>
  <si>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</si>
  <si>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</si>
  <si>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</si>
  <si>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</si>
  <si>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</si>
  <si>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</si>
  <si>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</si>
  <si>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</si>
  <si>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</si>
  <si>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</si>
  <si>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</si>
  <si>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</si>
  <si>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</si>
  <si>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</si>
  <si>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</si>
  <si>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</si>
  <si>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</si>
  <si>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</si>
  <si>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</si>
  <si>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</si>
  <si>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</si>
  <si>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</si>
  <si>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</si>
  <si>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</si>
  <si>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</si>
  <si>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</si>
  <si>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</si>
  <si>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</si>
  <si>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</si>
  <si>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</si>
  <si>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</si>
  <si>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</si>
  <si>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</si>
  <si>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</si>
  <si>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</si>
  <si>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</si>
  <si>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</si>
  <si>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</si>
  <si>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</si>
  <si>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</si>
  <si>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</si>
  <si>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</si>
  <si>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</si>
  <si>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</si>
  <si>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</si>
  <si>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</si>
  <si>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</si>
  <si>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</si>
  <si>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</si>
  <si>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</si>
  <si>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</si>
  <si>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</si>
  <si>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</si>
  <si>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</si>
  <si>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</si>
  <si>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</si>
  <si>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</si>
  <si>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</si>
  <si>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</si>
  <si>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</si>
  <si>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</si>
  <si>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</si>
  <si>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</si>
  <si>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</si>
  <si>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</si>
  <si>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</si>
  <si>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</si>
  <si>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</si>
  <si>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</si>
  <si>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</si>
  <si>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</si>
  <si>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</si>
  <si>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</si>
  <si>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</si>
  <si>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</si>
  <si>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</si>
  <si>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</si>
  <si>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</si>
  <si>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</si>
  <si>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</si>
  <si>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</si>
  <si>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</si>
  <si>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</si>
  <si>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</si>
  <si>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</si>
  <si>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</si>
  <si>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</si>
  <si>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</si>
  <si>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</si>
  <si>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</si>
  <si>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</si>
  <si>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</si>
  <si>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</si>
  <si>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</si>
  <si>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</si>
  <si>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</si>
  <si>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</si>
  <si>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</si>
  <si>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</si>
  <si>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</si>
  <si>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</si>
  <si>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</si>
  <si>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</si>
  <si>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</si>
  <si>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</si>
  <si>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</si>
  <si>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</si>
  <si>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</si>
  <si>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</si>
  <si>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</si>
  <si>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</si>
  <si>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</si>
  <si>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</si>
  <si>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</si>
  <si>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</si>
  <si>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</si>
  <si>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</si>
  <si>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</si>
  <si>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</si>
  <si>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</si>
  <si>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</si>
  <si>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</si>
  <si>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</si>
  <si>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</si>
  <si>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</si>
  <si>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</si>
  <si>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</si>
  <si>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</si>
  <si>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</si>
  <si>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</si>
  <si>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</si>
  <si>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</si>
  <si>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</si>
  <si>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</si>
  <si>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</si>
  <si>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</si>
  <si>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</si>
  <si>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</si>
  <si>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</si>
  <si>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</si>
  <si>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</si>
  <si>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</si>
  <si>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</si>
  <si>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</si>
  <si>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</si>
  <si>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</si>
  <si>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</si>
  <si>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</si>
  <si>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</si>
  <si>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</si>
  <si>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</si>
  <si>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</si>
  <si>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</si>
  <si>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</si>
  <si>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</si>
  <si>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</si>
  <si>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</si>
  <si>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</si>
  <si>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</si>
  <si>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</si>
  <si>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</si>
  <si>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</si>
  <si>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</si>
  <si>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</si>
  <si>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</si>
  <si>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</si>
  <si>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</si>
  <si>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</si>
  <si>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</si>
  <si>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</si>
  <si>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</si>
  <si>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</si>
  <si>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</si>
  <si>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</si>
  <si>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</si>
  <si>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</si>
  <si>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</si>
  <si>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</si>
  <si>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</si>
  <si>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</si>
  <si>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</si>
  <si>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</si>
  <si>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</si>
  <si>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</si>
  <si>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</si>
  <si>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</si>
  <si>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</si>
  <si>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</si>
  <si>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</si>
  <si>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</si>
  <si>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</si>
  <si>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</si>
  <si>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</si>
  <si>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</si>
  <si>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</si>
  <si>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</si>
  <si>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</si>
  <si>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</si>
  <si>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</si>
  <si>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</si>
  <si>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</si>
  <si>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</si>
  <si>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</si>
  <si>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</si>
  <si>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</si>
  <si>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</si>
  <si>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</si>
  <si>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</si>
  <si>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</si>
  <si>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</si>
  <si>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</si>
  <si>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</si>
  <si>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</si>
  <si>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</si>
  <si>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</si>
  <si>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</si>
  <si>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</si>
  <si>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</si>
  <si>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</si>
  <si>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</si>
  <si>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</si>
  <si>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</si>
  <si>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</si>
  <si>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</si>
  <si>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</si>
  <si>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</si>
  <si>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</si>
  <si>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</si>
  <si>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</si>
  <si>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</si>
  <si>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</si>
  <si>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</si>
  <si>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</si>
  <si>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</si>
  <si>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</si>
  <si>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</si>
  <si>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</si>
  <si>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</si>
  <si>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</si>
  <si>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</si>
  <si>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</si>
  <si>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</si>
  <si>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</si>
  <si>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</si>
  <si>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</si>
  <si>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</si>
  <si>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</si>
  <si>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</si>
  <si>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</si>
  <si>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</si>
  <si>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</si>
  <si>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</si>
  <si>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</si>
  <si>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</si>
  <si>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</si>
  <si>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</si>
  <si>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</si>
  <si>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</si>
  <si>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</si>
  <si>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</si>
  <si>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</si>
  <si>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</si>
  <si>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</si>
  <si>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</si>
  <si>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</si>
  <si>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</si>
  <si>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</si>
  <si>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</si>
  <si>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</si>
  <si>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</si>
  <si>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</si>
  <si>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</si>
  <si>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</si>
  <si>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</si>
  <si>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</si>
  <si>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</si>
  <si>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</si>
  <si>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</si>
  <si>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</si>
  <si>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</si>
  <si>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</si>
  <si>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</si>
  <si>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</si>
  <si>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</si>
  <si>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</si>
  <si>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</si>
  <si>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</si>
  <si>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</si>
  <si>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</si>
  <si>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</si>
  <si>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</si>
  <si>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</si>
  <si>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</si>
  <si>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</si>
  <si>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</si>
  <si>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</si>
  <si>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</si>
  <si>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</si>
  <si>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</si>
  <si>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</si>
  <si>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</si>
  <si>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</si>
  <si>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</si>
  <si>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</si>
  <si>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</si>
  <si>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</si>
  <si>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</si>
  <si>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</si>
  <si>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</si>
  <si>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</si>
  <si>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</si>
  <si>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</si>
  <si>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</si>
  <si>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</si>
  <si>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</si>
  <si>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</si>
  <si>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</si>
  <si>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</si>
  <si>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</si>
  <si>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</si>
  <si>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</si>
  <si>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</si>
  <si>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</si>
  <si>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</si>
  <si>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</si>
  <si>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</si>
  <si>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</si>
  <si>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</si>
  <si>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</si>
  <si>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</si>
  <si>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</si>
  <si>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</si>
  <si>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</si>
  <si>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</si>
  <si>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</si>
  <si>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</si>
  <si>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</si>
  <si>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</si>
  <si>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</si>
  <si>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</si>
  <si>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</si>
  <si>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</si>
  <si>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</si>
  <si>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</si>
  <si>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</si>
  <si>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</si>
  <si>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</si>
  <si>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</si>
  <si>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</si>
  <si>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</si>
  <si>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</si>
  <si>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</si>
  <si>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</si>
  <si>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</si>
  <si>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</si>
  <si>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</si>
  <si>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</si>
  <si>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</si>
  <si>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</si>
  <si>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</si>
  <si>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</si>
  <si>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</si>
  <si>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</si>
  <si>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</si>
  <si>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</si>
  <si>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</si>
  <si>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</si>
  <si>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</si>
  <si>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</si>
  <si>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</si>
  <si>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</si>
  <si>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</si>
  <si>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</si>
  <si>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</si>
  <si>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</si>
  <si>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</si>
  <si>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</si>
  <si>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</si>
  <si>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</si>
  <si>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</si>
  <si>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</si>
  <si>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</si>
  <si>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</si>
  <si>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</si>
  <si>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</si>
  <si>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</si>
  <si>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</si>
  <si>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</si>
  <si>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</si>
  <si>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</si>
  <si>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</si>
  <si>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</si>
  <si>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</si>
  <si>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</si>
  <si>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</si>
  <si>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</si>
  <si>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</si>
  <si>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</si>
  <si>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</si>
  <si>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</si>
  <si>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</si>
  <si>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</si>
  <si>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</si>
  <si>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</si>
  <si>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</si>
  <si>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</si>
  <si>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</si>
  <si>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</si>
  <si>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</si>
  <si>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</si>
  <si>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</si>
  <si>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</si>
  <si>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</si>
  <si>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</si>
  <si>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</si>
  <si>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</si>
  <si>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</si>
  <si>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</si>
  <si>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</si>
  <si>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</si>
  <si>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</si>
  <si>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</si>
  <si>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</si>
  <si>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</si>
  <si>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</si>
  <si>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</si>
  <si>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</si>
  <si>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</si>
  <si>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</si>
  <si>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</si>
  <si>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</si>
  <si>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</si>
  <si>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</si>
  <si>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</si>
  <si>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</si>
  <si>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</si>
  <si>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</si>
  <si>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</si>
  <si>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</si>
  <si>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</si>
  <si>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</si>
  <si>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</si>
  <si>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</si>
  <si>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</si>
  <si>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</si>
  <si>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</si>
  <si>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</si>
  <si>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</si>
  <si>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</si>
  <si>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</si>
  <si>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</si>
  <si>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</si>
  <si>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</si>
  <si>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</si>
  <si>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</si>
  <si>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</si>
  <si>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</si>
  <si>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</si>
  <si>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</si>
  <si>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</si>
  <si>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</si>
  <si>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</si>
  <si>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</si>
  <si>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</si>
  <si>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</si>
  <si>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</si>
  <si>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</si>
  <si>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</si>
  <si>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</si>
  <si>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</si>
  <si>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</si>
  <si>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</si>
  <si>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</si>
  <si>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</si>
  <si>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</si>
  <si>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</si>
  <si>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</si>
  <si>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</si>
  <si>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</si>
  <si>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</si>
  <si>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</si>
  <si>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</si>
  <si>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</si>
  <si>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</si>
  <si>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</si>
  <si>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</si>
  <si>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</si>
  <si>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</si>
  <si>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</si>
  <si>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</si>
  <si>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</si>
  <si>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</si>
  <si>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</si>
  <si>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</si>
  <si>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</si>
  <si>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</si>
  <si>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</si>
  <si>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</si>
  <si>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</si>
  <si>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</si>
  <si>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</si>
  <si>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</si>
  <si>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</si>
  <si>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</si>
  <si>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</si>
  <si>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</si>
  <si>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</si>
  <si>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</si>
  <si>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</si>
  <si>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</si>
  <si>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</si>
  <si>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</si>
  <si>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</si>
  <si>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</si>
  <si>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</si>
  <si>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</si>
  <si>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</si>
  <si>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</si>
  <si>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</si>
  <si>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</si>
  <si>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</si>
  <si>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</si>
  <si>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</si>
  <si>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</si>
  <si>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</si>
  <si>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</si>
  <si>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</si>
  <si>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</si>
  <si>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</si>
  <si>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</si>
  <si>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</si>
  <si>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</si>
  <si>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</si>
  <si>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</si>
  <si>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</si>
  <si>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</si>
  <si>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</si>
  <si>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</si>
  <si>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</si>
  <si>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</si>
  <si>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</si>
  <si>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</si>
  <si>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</si>
  <si>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</si>
  <si>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</si>
  <si>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</si>
  <si>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</si>
  <si>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</si>
  <si>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</si>
  <si>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</si>
  <si>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</si>
  <si>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</si>
  <si>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</si>
  <si>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</si>
  <si>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</si>
  <si>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</si>
  <si>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</si>
  <si>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</si>
  <si>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</si>
  <si>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</si>
  <si>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</si>
  <si>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</si>
  <si>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</si>
  <si>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</si>
  <si>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</si>
  <si>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</si>
  <si>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</si>
  <si>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</si>
  <si>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</si>
  <si>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</si>
  <si>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</si>
  <si>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</si>
  <si>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</si>
  <si>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</si>
  <si>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</si>
  <si>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</si>
  <si>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</si>
  <si>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</si>
  <si>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</si>
  <si>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</si>
  <si>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</si>
  <si>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</si>
  <si>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</si>
  <si>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</si>
  <si>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</si>
  <si>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</si>
  <si>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</si>
  <si>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</si>
  <si>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</si>
  <si>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</si>
  <si>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</si>
  <si>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</si>
  <si>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</si>
  <si>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</si>
  <si>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</si>
  <si>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</si>
  <si>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</si>
  <si>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</si>
  <si>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</si>
  <si>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</si>
  <si>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</si>
  <si>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</si>
  <si>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</si>
  <si>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</si>
  <si>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</si>
  <si>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</si>
  <si>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</si>
  <si>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</si>
  <si>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</si>
  <si>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</si>
  <si>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</si>
  <si>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</si>
  <si>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</si>
  <si>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</si>
  <si>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</si>
  <si>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</si>
  <si>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</si>
  <si>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</si>
  <si>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</si>
  <si>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</si>
  <si>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</si>
  <si>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</si>
  <si>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</si>
  <si>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</si>
  <si>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</si>
  <si>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</si>
  <si>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</si>
  <si>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</si>
  <si>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</si>
  <si>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</si>
  <si>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</si>
  <si>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</si>
  <si>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</si>
  <si>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</si>
  <si>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</si>
  <si>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</si>
  <si>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</si>
  <si>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</si>
  <si>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</si>
  <si>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</si>
  <si>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</si>
  <si>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</si>
  <si>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</si>
  <si>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</si>
  <si>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</si>
  <si>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</si>
  <si>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</si>
  <si>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</si>
  <si>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</si>
  <si>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</si>
  <si>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</si>
  <si>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</si>
  <si>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</si>
  <si>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</si>
  <si>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</si>
  <si>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</si>
  <si>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</si>
  <si>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</si>
  <si>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</si>
  <si>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</si>
  <si>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</si>
  <si>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</si>
  <si>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</si>
  <si>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</si>
  <si>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</si>
  <si>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</si>
  <si>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</si>
  <si>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</si>
  <si>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</si>
  <si>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</si>
  <si>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</si>
  <si>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</si>
  <si>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</si>
  <si>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</si>
  <si>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</si>
  <si>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</si>
  <si>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</si>
  <si>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</si>
  <si>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</si>
  <si>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</si>
  <si>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</si>
  <si>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</si>
  <si>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</si>
  <si>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</si>
  <si>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</si>
  <si>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</si>
  <si>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</si>
  <si>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</si>
  <si>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</si>
  <si>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</si>
  <si>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</si>
  <si>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</si>
  <si>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</si>
  <si>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</si>
  <si>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</si>
  <si>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</si>
  <si>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</si>
  <si>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</si>
  <si>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</si>
  <si>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</si>
  <si>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</si>
  <si>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</si>
  <si>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</si>
  <si>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</si>
  <si>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</si>
  <si>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</si>
  <si>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</si>
  <si>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</si>
  <si>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</si>
  <si>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</si>
  <si>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</si>
  <si>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</si>
  <si>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</si>
  <si>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</si>
  <si>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</si>
  <si>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</si>
  <si>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</si>
  <si>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</si>
  <si>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</si>
  <si>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</si>
  <si>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</si>
  <si>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</si>
  <si>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</si>
  <si>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</si>
  <si>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</si>
  <si>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</si>
  <si>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</si>
  <si>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</si>
  <si>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</si>
  <si>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</si>
  <si>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</si>
  <si>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</si>
  <si>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</si>
  <si>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</si>
  <si>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</si>
  <si>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</si>
  <si>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</si>
  <si>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</si>
  <si>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</si>
  <si>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</si>
  <si>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</si>
  <si>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</si>
  <si>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</si>
  <si>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</si>
  <si>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</si>
  <si>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</si>
  <si>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</si>
  <si>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</si>
  <si>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</si>
  <si>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</si>
  <si>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</si>
  <si>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</si>
  <si>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</si>
  <si>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</si>
  <si>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</si>
  <si>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</si>
  <si>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</si>
  <si>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</si>
  <si>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</si>
  <si>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</si>
  <si>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</si>
  <si>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</si>
  <si>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</si>
  <si>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</si>
  <si>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</si>
  <si>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</si>
  <si>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</si>
  <si>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</si>
  <si>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</si>
  <si>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</si>
  <si>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</si>
  <si>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</si>
  <si>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</si>
  <si>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</si>
  <si>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</si>
  <si>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</si>
  <si>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</si>
  <si>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</si>
  <si>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</si>
  <si>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</si>
  <si>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</si>
  <si>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</si>
  <si>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</si>
  <si>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</si>
  <si>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</si>
  <si>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</si>
  <si>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</si>
  <si>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</si>
  <si>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</si>
  <si>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</si>
  <si>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</si>
  <si>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</si>
  <si>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</si>
  <si>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</si>
  <si>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</si>
  <si>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</si>
  <si>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</si>
  <si>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</si>
  <si>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</si>
  <si>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</si>
  <si>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</si>
  <si>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</si>
  <si>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</si>
  <si>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</si>
  <si>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</si>
  <si>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</si>
  <si>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</si>
  <si>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</si>
  <si>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</si>
  <si>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</si>
  <si>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</si>
  <si>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</si>
  <si>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</si>
  <si>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</si>
  <si>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</si>
  <si>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</si>
  <si>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</si>
  <si>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</si>
  <si>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</si>
  <si>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</si>
  <si>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</si>
  <si>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</si>
  <si>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</si>
  <si>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</si>
  <si>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</si>
  <si>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</si>
  <si>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</si>
  <si>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</si>
  <si>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</si>
  <si>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</si>
  <si>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</si>
  <si>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</si>
  <si>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</si>
  <si>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</si>
  <si>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</si>
  <si>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</si>
  <si>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</si>
  <si>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</si>
  <si>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</si>
  <si>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</si>
  <si>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</si>
  <si>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</si>
  <si>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</si>
  <si>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</si>
  <si>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</si>
  <si>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</si>
  <si>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</si>
  <si>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</si>
  <si>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</si>
  <si>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</si>
  <si>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</si>
  <si>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</si>
  <si>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</si>
  <si>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</si>
  <si>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</si>
  <si>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</si>
  <si>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</si>
  <si>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</si>
  <si>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</si>
  <si>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</si>
  <si>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</si>
  <si>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</si>
  <si>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</si>
  <si>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</si>
  <si>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</si>
  <si>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</si>
  <si>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</si>
  <si>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</si>
  <si>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</si>
  <si>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</si>
  <si>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</si>
  <si>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</si>
  <si>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</si>
  <si>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</si>
  <si>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</si>
  <si>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</si>
  <si>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</si>
  <si>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</si>
  <si>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</si>
  <si>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</si>
  <si>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</si>
  <si>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</si>
  <si>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</si>
  <si>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</si>
  <si>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</si>
  <si>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</si>
  <si>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</si>
  <si>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</si>
  <si>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</si>
  <si>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</si>
  <si>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</si>
  <si>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</si>
  <si>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</si>
  <si>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</si>
  <si>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</si>
  <si>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</si>
  <si>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</si>
  <si>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</si>
  <si>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</si>
  <si>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</si>
  <si>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</si>
  <si>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</si>
  <si>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</si>
  <si>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</si>
  <si>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</si>
  <si>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</si>
  <si>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</si>
  <si>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</si>
  <si>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</si>
  <si>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</si>
  <si>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</si>
  <si>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</si>
  <si>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</si>
  <si>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</si>
  <si>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</si>
  <si>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</si>
  <si>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</si>
  <si>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</si>
  <si>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</si>
  <si>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</si>
  <si>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</si>
  <si>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</si>
  <si>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</si>
  <si>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</si>
  <si>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</si>
  <si>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</si>
  <si>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</si>
  <si>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</si>
  <si>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</si>
  <si>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</si>
  <si>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</si>
  <si>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</si>
  <si>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</si>
  <si>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</si>
  <si>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</si>
  <si>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</si>
  <si>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</si>
  <si>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</si>
  <si>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</si>
  <si>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</si>
  <si>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</si>
  <si>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</si>
  <si>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</si>
  <si>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</si>
  <si>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</si>
  <si>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</si>
  <si>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</si>
  <si>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</si>
  <si>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</si>
  <si>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</si>
  <si>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</si>
  <si>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</si>
  <si>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</si>
  <si>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</si>
  <si>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</si>
  <si>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</si>
  <si>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</si>
  <si>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</si>
  <si>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</si>
  <si>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</si>
  <si>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</si>
  <si>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</si>
  <si>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</si>
  <si>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</si>
  <si>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</si>
  <si>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</si>
  <si>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</si>
  <si>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</si>
  <si>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</si>
  <si>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</si>
  <si>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</si>
  <si>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</si>
  <si>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</si>
  <si>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</si>
  <si>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</si>
  <si>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</si>
  <si>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</si>
  <si>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</si>
  <si>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</si>
  <si>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</si>
  <si>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</si>
  <si>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</si>
  <si>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</si>
  <si>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</si>
  <si>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</si>
  <si>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</si>
  <si>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</si>
  <si>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</si>
  <si>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</si>
  <si>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</si>
  <si>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</si>
  <si>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</si>
  <si>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</si>
  <si>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</si>
  <si>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</si>
  <si>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</si>
  <si>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</si>
  <si>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</si>
  <si>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</si>
  <si>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</si>
  <si>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</si>
  <si>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</si>
  <si>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</si>
  <si>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</si>
  <si>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</si>
  <si>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</si>
  <si>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</si>
  <si>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</si>
  <si>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</si>
  <si>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</si>
  <si>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</si>
  <si>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</si>
  <si>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</si>
  <si>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</si>
  <si>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</si>
  <si>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</si>
  <si>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</si>
  <si>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</si>
  <si>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</si>
  <si>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</si>
  <si>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</si>
  <si>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</si>
  <si>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</si>
  <si>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</si>
  <si>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</si>
  <si>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</si>
  <si>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</si>
  <si>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</si>
  <si>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</si>
  <si>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</si>
  <si>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</si>
  <si>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</si>
  <si>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</si>
  <si>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</si>
  <si>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</si>
  <si>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</si>
  <si>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</si>
  <si>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</si>
  <si>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</si>
  <si>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</si>
  <si>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</si>
  <si>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</si>
  <si>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</si>
  <si>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</si>
  <si>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</si>
  <si>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</si>
  <si>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</si>
  <si>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</si>
  <si>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</si>
  <si>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</si>
  <si>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</si>
  <si>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</si>
  <si>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</si>
  <si>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</si>
  <si>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</si>
  <si>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</si>
  <si>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</si>
  <si>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</si>
  <si>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</si>
  <si>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</si>
  <si>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</si>
  <si>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</si>
  <si>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</si>
  <si>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</si>
  <si>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</si>
  <si>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</si>
  <si>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</si>
  <si>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</si>
  <si>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</si>
  <si>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</si>
  <si>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</si>
  <si>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</si>
  <si>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</si>
  <si>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</si>
  <si>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</si>
  <si>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</si>
  <si>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</si>
  <si>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</si>
  <si>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</si>
  <si>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</si>
  <si>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</si>
  <si>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</si>
  <si>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</si>
  <si>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</si>
  <si>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</si>
  <si>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</si>
  <si>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</si>
  <si>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</si>
  <si>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</si>
  <si>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</si>
  <si>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</si>
  <si>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</si>
  <si>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</si>
  <si>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</si>
  <si>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</si>
  <si>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</si>
  <si>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</si>
  <si>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</si>
  <si>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</si>
  <si>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</si>
  <si>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</si>
  <si>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</si>
  <si>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</si>
  <si>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</si>
  <si>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</si>
  <si>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</si>
  <si>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</si>
  <si>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</si>
  <si>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</si>
  <si>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</si>
  <si>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</si>
  <si>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</si>
  <si>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</si>
  <si>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</si>
  <si>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</si>
  <si>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</si>
  <si>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</si>
  <si>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</si>
  <si>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</si>
  <si>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</si>
  <si>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</si>
  <si>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</si>
  <si>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</si>
  <si>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</si>
  <si>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</si>
  <si>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</si>
  <si>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</si>
  <si>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</si>
  <si>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</si>
  <si>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</si>
  <si>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</si>
  <si>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</si>
  <si>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</si>
  <si>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</si>
  <si>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</si>
  <si>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</si>
  <si>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</si>
  <si>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</si>
  <si>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</si>
  <si>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</si>
  <si>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</si>
  <si>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</si>
  <si>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</si>
  <si>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</si>
  <si>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</si>
  <si>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</si>
  <si>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</si>
  <si>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</si>
  <si>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</si>
  <si>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</si>
  <si>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</si>
  <si>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</si>
  <si>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</si>
  <si>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</si>
  <si>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</si>
  <si>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</si>
  <si>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</si>
  <si>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</si>
  <si>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</si>
  <si>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</si>
  <si>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</si>
  <si>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</si>
  <si>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</si>
  <si>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</si>
  <si>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</si>
  <si>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</si>
  <si>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</si>
  <si>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</si>
  <si>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</si>
  <si>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</si>
  <si>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</si>
  <si>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</si>
  <si>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</si>
  <si>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</si>
  <si>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</si>
  <si>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</si>
  <si>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</si>
  <si>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</si>
  <si>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</si>
  <si>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</si>
  <si>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</si>
  <si>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</si>
  <si>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</si>
  <si>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</si>
  <si>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</si>
  <si>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</si>
  <si>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</si>
  <si>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</si>
  <si>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</si>
  <si>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</si>
  <si>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</si>
  <si>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</si>
  <si>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</si>
  <si>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</si>
  <si>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</si>
  <si>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</si>
  <si>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</si>
  <si>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</si>
  <si>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</si>
  <si>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</si>
  <si>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</si>
  <si>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</si>
  <si>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</si>
  <si>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</si>
  <si>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</si>
  <si>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</si>
  <si>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</si>
  <si>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</si>
  <si>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</si>
  <si>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</si>
  <si>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</si>
  <si>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</si>
  <si>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</si>
  <si>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</si>
  <si>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</si>
  <si>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</si>
  <si>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</si>
  <si>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</si>
  <si>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</si>
  <si>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</si>
  <si>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</si>
  <si>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</si>
  <si>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</si>
  <si>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</si>
  <si>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</si>
  <si>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</si>
  <si>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</si>
  <si>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</si>
  <si>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</si>
  <si>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</si>
  <si>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</si>
  <si>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</si>
  <si>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</si>
  <si>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</si>
  <si>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</si>
  <si>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</si>
  <si>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</si>
  <si>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</si>
  <si>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</si>
  <si>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</si>
  <si>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</si>
  <si>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</si>
  <si>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</si>
  <si>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</si>
  <si>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</si>
  <si>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</si>
  <si>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</si>
  <si>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</si>
  <si>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</si>
  <si>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</si>
  <si>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</si>
  <si>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</si>
  <si>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</si>
  <si>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</si>
  <si>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</si>
  <si>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</si>
  <si>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</si>
  <si>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</si>
  <si>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</si>
  <si>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</si>
  <si>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</si>
  <si>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</si>
  <si>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</si>
  <si>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</si>
  <si>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</si>
  <si>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</si>
  <si>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</si>
  <si>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</si>
  <si>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</si>
  <si>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</si>
  <si>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</si>
  <si>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</si>
  <si>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</si>
  <si>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</si>
  <si>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</si>
  <si>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</si>
  <si>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</si>
  <si>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</si>
  <si>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</si>
  <si>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</si>
  <si>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</si>
  <si>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</si>
  <si>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</si>
  <si>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</si>
  <si>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</si>
  <si>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</si>
  <si>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</si>
  <si>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</si>
  <si>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</si>
  <si>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</si>
  <si>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</si>
  <si>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</si>
  <si>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</si>
  <si>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</si>
  <si>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</si>
  <si>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</si>
  <si>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</si>
  <si>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</si>
  <si>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</si>
  <si>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</si>
  <si>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</si>
  <si>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</si>
  <si>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</si>
  <si>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</si>
  <si>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</si>
  <si>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</si>
  <si>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</si>
  <si>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</si>
  <si>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</si>
  <si>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</si>
  <si>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</si>
  <si>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</si>
  <si>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</si>
  <si>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</si>
  <si>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</si>
  <si>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</si>
  <si>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</si>
  <si>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</si>
  <si>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</si>
  <si>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</si>
  <si>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</si>
  <si>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</si>
  <si>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</si>
  <si>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</si>
  <si>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</si>
  <si>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</si>
  <si>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</si>
  <si>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</si>
  <si>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</si>
  <si>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</si>
  <si>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</si>
  <si>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</si>
  <si>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</si>
  <si>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</si>
  <si>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</si>
  <si>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</si>
  <si>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</si>
  <si>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</si>
  <si>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</si>
  <si>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</si>
  <si>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</si>
  <si>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</si>
  <si>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</si>
  <si>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</si>
  <si>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</si>
  <si>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</si>
  <si>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</si>
  <si>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</si>
  <si>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</si>
  <si>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</si>
  <si>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</si>
  <si>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</si>
  <si>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</si>
  <si>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</si>
  <si>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</si>
  <si>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</si>
  <si>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</si>
  <si>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</si>
  <si>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</si>
  <si>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</si>
  <si>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</si>
  <si>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</si>
  <si>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</si>
  <si>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</si>
  <si>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</si>
  <si>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</si>
  <si>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</si>
  <si>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</si>
  <si>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</si>
  <si>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</si>
  <si>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</si>
  <si>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</si>
  <si>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</si>
  <si>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</si>
  <si>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</si>
  <si>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</si>
  <si>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</si>
  <si>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</si>
  <si>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</si>
  <si>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</si>
  <si>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</si>
  <si>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</si>
  <si>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</si>
  <si>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</si>
  <si>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</si>
  <si>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</si>
  <si>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</si>
  <si>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</si>
  <si>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</si>
  <si>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</si>
  <si>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</si>
  <si>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</si>
  <si>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</si>
  <si>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</si>
  <si>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</si>
  <si>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</si>
  <si>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</si>
  <si>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</si>
  <si>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</si>
  <si>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</si>
  <si>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</si>
  <si>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</si>
  <si>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</si>
  <si>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</si>
  <si>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</si>
  <si>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</si>
  <si>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</si>
  <si>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</si>
  <si>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</si>
  <si>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</si>
  <si>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</si>
  <si>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</si>
  <si>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</si>
  <si>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</si>
  <si>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</si>
  <si>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</si>
  <si>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</si>
  <si>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</si>
  <si>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</si>
  <si>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</si>
  <si>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</si>
  <si>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</si>
  <si>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</si>
  <si>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</si>
  <si>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</si>
  <si>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</si>
  <si>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</si>
  <si>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</si>
  <si>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</si>
  <si>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</si>
  <si>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</si>
  <si>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</si>
  <si>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</si>
  <si>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</si>
  <si>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</si>
  <si>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</si>
  <si>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</si>
  <si>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</si>
  <si>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</si>
  <si>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</si>
  <si>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</si>
  <si>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</si>
  <si>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</si>
  <si>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</si>
  <si>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</si>
  <si>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</si>
  <si>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</si>
  <si>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</si>
  <si>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</si>
  <si>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</si>
  <si>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</si>
  <si>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</si>
  <si>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</si>
  <si>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</si>
  <si>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</si>
  <si>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</si>
  <si>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</si>
  <si>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</si>
  <si>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</si>
  <si>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</si>
  <si>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</si>
  <si>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</si>
  <si>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</si>
  <si>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</si>
  <si>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</si>
  <si>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</si>
  <si>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</si>
  <si>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</si>
  <si>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</si>
  <si>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</si>
  <si>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</si>
  <si>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</si>
  <si>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</si>
  <si>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</si>
  <si>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</si>
  <si>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</si>
  <si>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</si>
  <si>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</si>
  <si>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</si>
  <si>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</si>
  <si>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</si>
  <si>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</si>
  <si>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</si>
  <si>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</si>
  <si>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</si>
  <si>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</si>
  <si>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</si>
  <si>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</si>
  <si>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</si>
  <si>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</si>
  <si>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</si>
  <si>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</si>
  <si>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</si>
  <si>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</si>
  <si>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</si>
  <si>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</si>
  <si>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</si>
  <si>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</si>
  <si>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</si>
  <si>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</si>
  <si>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</si>
  <si>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</si>
  <si>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</si>
  <si>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</si>
  <si>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</si>
  <si>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</si>
  <si>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</si>
  <si>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</si>
  <si>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</si>
  <si>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</si>
  <si>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</si>
  <si>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</si>
  <si>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</si>
  <si>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</si>
  <si>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</si>
  <si>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</si>
  <si>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</si>
  <si>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</si>
  <si>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</si>
  <si>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</si>
  <si>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</si>
  <si>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</si>
  <si>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</si>
  <si>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</si>
  <si>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</si>
  <si>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</si>
  <si>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</si>
  <si>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</si>
  <si>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</si>
  <si>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</si>
  <si>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</si>
  <si>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</si>
  <si>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</si>
  <si>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</si>
  <si>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</si>
  <si>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</si>
  <si>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</si>
  <si>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</si>
  <si>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</si>
  <si>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</si>
  <si>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</si>
  <si>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</si>
  <si>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</si>
  <si>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</si>
  <si>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</si>
  <si>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</si>
  <si>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</si>
  <si>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</si>
  <si>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</si>
  <si>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</si>
  <si>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</si>
  <si>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</si>
  <si>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</si>
  <si>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</si>
  <si>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</si>
  <si>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</si>
  <si>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</si>
  <si>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</si>
  <si>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</si>
  <si>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</si>
  <si>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</si>
  <si>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</si>
  <si>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</si>
  <si>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</si>
  <si>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</si>
  <si>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</si>
  <si>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</si>
  <si>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</si>
  <si>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</si>
  <si>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</si>
  <si>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</si>
  <si>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</si>
  <si>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</si>
  <si>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</si>
  <si>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</si>
  <si>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</si>
  <si>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</si>
  <si>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</si>
  <si>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</si>
  <si>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</si>
  <si>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</si>
  <si>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</si>
  <si>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</si>
  <si>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</si>
  <si>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</si>
  <si>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</si>
  <si>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</si>
  <si>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</si>
  <si>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</si>
  <si>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</si>
  <si>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</si>
  <si>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</si>
  <si>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</si>
  <si>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</si>
  <si>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</si>
  <si>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</si>
  <si>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</si>
  <si>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</si>
  <si>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</si>
  <si>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</si>
  <si>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</si>
  <si>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</si>
  <si>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</si>
  <si>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</si>
  <si>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</si>
  <si>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</si>
  <si>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</si>
  <si>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</si>
  <si>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</si>
  <si>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</si>
  <si>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</si>
  <si>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</si>
  <si>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</si>
  <si>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</si>
  <si>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</si>
  <si>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</si>
  <si>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</si>
  <si>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</si>
  <si>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</si>
  <si>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</si>
  <si>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</si>
  <si>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</si>
  <si>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</si>
  <si>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</si>
  <si>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</si>
  <si>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</si>
  <si>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</si>
  <si>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</si>
  <si>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</si>
  <si>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</si>
  <si>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</si>
  <si>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</si>
  <si>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</si>
  <si>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</si>
  <si>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</si>
  <si>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</si>
  <si>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</si>
  <si>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</si>
  <si>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</si>
  <si>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</si>
  <si>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</si>
  <si>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</si>
  <si>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</si>
  <si>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</si>
  <si>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</si>
  <si>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</si>
  <si>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</si>
  <si>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</si>
  <si>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</si>
  <si>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</si>
  <si>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</si>
  <si>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</si>
  <si>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</si>
  <si>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</si>
  <si>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</si>
  <si>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</si>
  <si>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</si>
  <si>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</si>
  <si>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</si>
  <si>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</si>
  <si>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</si>
  <si>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</si>
  <si>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</si>
  <si>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</si>
  <si>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</si>
  <si>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</si>
  <si>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</si>
  <si>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</si>
  <si>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</si>
  <si>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</si>
  <si>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</si>
  <si>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</si>
  <si>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</si>
  <si>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</si>
  <si>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</si>
  <si>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</si>
  <si>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</si>
  <si>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</si>
  <si>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</si>
  <si>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</si>
  <si>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</si>
  <si>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</si>
  <si>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</si>
  <si>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</si>
  <si>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</si>
  <si>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</si>
  <si>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</si>
  <si>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</si>
  <si>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</si>
  <si>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</si>
  <si>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</si>
  <si>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</si>
  <si>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</si>
  <si>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</si>
  <si>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</si>
  <si>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</si>
  <si>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</si>
  <si>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</si>
  <si>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</si>
  <si>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</si>
  <si>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</si>
  <si>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</si>
  <si>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</si>
  <si>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</si>
  <si>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</si>
  <si>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</si>
  <si>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</si>
  <si>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</si>
  <si>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</si>
  <si>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</si>
  <si>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</si>
  <si>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</si>
  <si>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</si>
  <si>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</si>
  <si>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</si>
  <si>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</si>
  <si>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</si>
  <si>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</si>
  <si>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</si>
  <si>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</si>
  <si>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</si>
  <si>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</si>
  <si>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</si>
  <si>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</si>
  <si>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</si>
  <si>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</si>
  <si>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</si>
  <si>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</si>
  <si>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</si>
  <si>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</si>
  <si>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</si>
  <si>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</si>
  <si>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</si>
  <si>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</si>
  <si>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</si>
  <si>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</si>
  <si>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</si>
  <si>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</si>
  <si>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</si>
  <si>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</si>
  <si>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</si>
  <si>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</si>
  <si>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</si>
  <si>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</si>
  <si>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</si>
  <si>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</si>
  <si>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</si>
  <si>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</si>
  <si>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</si>
  <si>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</si>
  <si>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</si>
  <si>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</si>
  <si>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</si>
  <si>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</si>
  <si>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</si>
  <si>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</si>
  <si>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</si>
  <si>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</si>
  <si>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</si>
  <si>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</si>
  <si>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</si>
  <si>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</si>
  <si>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</si>
  <si>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</si>
  <si>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</si>
  <si>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</si>
  <si>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</si>
  <si>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</si>
  <si>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</si>
  <si>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</si>
  <si>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</si>
  <si>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</si>
  <si>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</si>
  <si>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</si>
  <si>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</si>
  <si>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</si>
  <si>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</si>
  <si>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</si>
  <si>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</si>
  <si>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</si>
  <si>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</si>
  <si>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</si>
  <si>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</si>
  <si>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</si>
  <si>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</si>
  <si>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</si>
  <si>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</si>
  <si>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</si>
  <si>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</si>
  <si>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</si>
  <si>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</si>
  <si>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</si>
  <si>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</si>
  <si>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</si>
  <si>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</si>
  <si>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</si>
  <si>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</si>
  <si>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</si>
  <si>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</si>
  <si>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</si>
  <si>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</si>
  <si>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</si>
  <si>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</si>
  <si>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</si>
  <si>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</si>
  <si>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</si>
  <si>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</si>
  <si>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</si>
  <si>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</si>
  <si>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</si>
  <si>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</si>
  <si>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</si>
  <si>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</si>
  <si>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</si>
  <si>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</si>
  <si>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</si>
  <si>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</si>
  <si>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</si>
  <si>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</si>
  <si>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</si>
  <si>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</si>
  <si>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</si>
  <si>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</si>
  <si>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</si>
  <si>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</si>
  <si>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</si>
  <si>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</si>
  <si>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</si>
  <si>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</si>
  <si>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</si>
  <si>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</si>
  <si>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</si>
  <si>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</si>
  <si>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</si>
  <si>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</si>
  <si>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</si>
  <si>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</si>
  <si>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</si>
  <si>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</si>
  <si>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</si>
  <si>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</si>
  <si>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</si>
  <si>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</si>
  <si>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</si>
  <si>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</si>
  <si>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</si>
  <si>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</si>
  <si>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</si>
  <si>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</si>
  <si>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</si>
  <si>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</si>
  <si>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</si>
  <si>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</si>
  <si>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</si>
  <si>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</si>
  <si>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</si>
  <si>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</si>
  <si>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</si>
  <si>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</si>
  <si>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</si>
  <si>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</si>
  <si>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</si>
  <si>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</si>
  <si>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</si>
  <si>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</si>
  <si>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</si>
  <si>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</si>
  <si>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</si>
  <si>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</si>
  <si>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</si>
  <si>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</si>
  <si>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</si>
  <si>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</si>
  <si>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</si>
  <si>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</si>
  <si>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</si>
  <si>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</si>
  <si>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</si>
  <si>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</si>
  <si>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</si>
  <si>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</si>
  <si>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</si>
  <si>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</si>
  <si>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</si>
  <si>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</si>
  <si>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</si>
  <si>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</si>
  <si>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</si>
  <si>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</si>
  <si>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</si>
  <si>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</si>
  <si>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</si>
  <si>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</si>
  <si>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</si>
  <si>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</si>
  <si>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</si>
  <si>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</si>
  <si>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</si>
  <si>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</si>
  <si>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</si>
  <si>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</si>
  <si>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</si>
  <si>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</si>
  <si>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</si>
  <si>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</si>
  <si>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</si>
  <si>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</si>
  <si>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</si>
  <si>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</si>
  <si>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</si>
  <si>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</si>
  <si>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</si>
  <si>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</si>
  <si>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</si>
  <si>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</si>
  <si>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</si>
  <si>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</si>
  <si>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</si>
  <si>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</si>
  <si>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</si>
  <si>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</si>
  <si>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</si>
  <si>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</si>
  <si>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</si>
  <si>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</si>
  <si>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</si>
  <si>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</si>
  <si>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</si>
  <si>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</si>
  <si>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</si>
  <si>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</si>
  <si>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</si>
  <si>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</si>
  <si>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</si>
  <si>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</si>
  <si>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</si>
  <si>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</si>
  <si>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</si>
  <si>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</si>
  <si>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</si>
  <si>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</si>
  <si>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</si>
  <si>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</si>
  <si>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</si>
  <si>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</si>
  <si>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</si>
  <si>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</si>
  <si>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</si>
  <si>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</si>
  <si>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</si>
  <si>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</si>
  <si>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</si>
  <si>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</si>
  <si>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</si>
  <si>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</si>
  <si>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</si>
  <si>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</si>
  <si>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</si>
  <si>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</si>
  <si>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</si>
  <si>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</si>
  <si>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</si>
  <si>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</si>
  <si>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</si>
  <si>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</si>
  <si>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</si>
  <si>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</si>
  <si>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</si>
  <si>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</si>
  <si>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</si>
  <si>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</si>
  <si>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</si>
  <si>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</si>
  <si>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</si>
  <si>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</si>
  <si>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</si>
  <si>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</si>
  <si>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</si>
  <si>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</si>
  <si>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</si>
  <si>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</si>
  <si>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</si>
  <si>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</si>
  <si>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</si>
  <si>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</si>
  <si>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</si>
  <si>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</si>
  <si>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</si>
  <si>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</si>
  <si>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</si>
  <si>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</si>
  <si>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</si>
  <si>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</si>
  <si>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</si>
  <si>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</si>
  <si>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</si>
  <si>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</si>
  <si>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</si>
  <si>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</si>
  <si>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</si>
  <si>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</si>
  <si>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</si>
  <si>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</si>
  <si>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</si>
  <si>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</si>
  <si>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</si>
  <si>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</si>
  <si>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</si>
  <si>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</si>
  <si>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</si>
  <si>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</si>
  <si>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</si>
  <si>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</si>
  <si>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</si>
  <si>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</si>
  <si>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</si>
  <si>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</si>
  <si>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</si>
  <si>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</si>
  <si>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</si>
  <si>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</si>
  <si>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</si>
  <si>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</si>
  <si>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</si>
  <si>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</si>
  <si>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</si>
  <si>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</si>
  <si>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</si>
  <si>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</si>
  <si>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</si>
  <si>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</si>
  <si>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</si>
  <si>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</si>
  <si>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</si>
  <si>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</si>
  <si>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</si>
  <si>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</si>
  <si>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</si>
  <si>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</si>
  <si>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</si>
  <si>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</si>
  <si>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</si>
  <si>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</si>
  <si>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</si>
  <si>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</si>
  <si>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</si>
  <si>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</si>
  <si>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</si>
  <si>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</si>
  <si>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</si>
  <si>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</si>
  <si>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</si>
  <si>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</si>
  <si>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</si>
  <si>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</si>
  <si>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</si>
  <si>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</si>
  <si>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</si>
  <si>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</si>
  <si>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</si>
  <si>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</si>
  <si>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</si>
  <si>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</si>
  <si>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</si>
  <si>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</si>
  <si>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</si>
  <si>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</si>
  <si>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</si>
  <si>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</si>
  <si>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</si>
  <si>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</si>
  <si>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</si>
  <si>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</si>
  <si>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</si>
  <si>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</si>
  <si>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</si>
  <si>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</si>
  <si>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</si>
  <si>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</si>
  <si>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</si>
  <si>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</si>
  <si>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</si>
  <si>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</si>
  <si>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</si>
  <si>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</si>
  <si>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</si>
  <si>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</si>
  <si>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</si>
  <si>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</si>
  <si>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</si>
  <si>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</si>
  <si>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</si>
  <si>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</si>
  <si>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</si>
  <si>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</si>
  <si>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</si>
  <si>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</si>
  <si>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</si>
  <si>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</si>
  <si>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</si>
  <si>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</si>
  <si>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</si>
  <si>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</si>
  <si>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</si>
  <si>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</si>
  <si>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</si>
  <si>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</si>
  <si>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</si>
  <si>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</si>
  <si>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</si>
  <si>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</si>
  <si>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</si>
  <si>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</si>
  <si>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</si>
  <si>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</si>
  <si>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</si>
  <si>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</si>
  <si>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</si>
  <si>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</si>
  <si>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</si>
  <si>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</si>
  <si>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</si>
  <si>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</si>
  <si>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</si>
  <si>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</si>
  <si>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</si>
  <si>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</si>
  <si>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</si>
  <si>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</si>
  <si>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</si>
  <si>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</si>
  <si>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</si>
  <si>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</si>
  <si>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</si>
  <si>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</si>
  <si>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</si>
  <si>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</si>
  <si>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</si>
  <si>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</si>
  <si>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</si>
  <si>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</si>
  <si>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</si>
  <si>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</si>
  <si>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</si>
  <si>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</si>
  <si>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</si>
  <si>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</si>
  <si>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</si>
  <si>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</si>
  <si>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</si>
  <si>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</si>
  <si>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</si>
  <si>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</si>
  <si>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</si>
  <si>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</si>
  <si>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</si>
  <si>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</si>
  <si>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</si>
  <si>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</si>
  <si>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</si>
  <si>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</si>
  <si>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</si>
  <si>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</si>
  <si>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</si>
  <si>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</si>
  <si>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</si>
  <si>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</si>
  <si>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</si>
  <si>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</si>
  <si>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</si>
  <si>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</si>
  <si>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</si>
  <si>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</si>
  <si>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</si>
  <si>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</si>
  <si>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</si>
  <si>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</si>
  <si>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</si>
  <si>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</si>
  <si>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</si>
  <si>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</si>
  <si>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</si>
  <si>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</si>
  <si>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</si>
  <si>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</si>
  <si>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</si>
  <si>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</si>
  <si>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</si>
  <si>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</si>
  <si>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</si>
  <si>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</si>
  <si>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</si>
  <si>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</si>
  <si>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</si>
  <si>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</si>
  <si>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</si>
  <si>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</si>
  <si>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</si>
  <si>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</si>
  <si>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</si>
  <si>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</si>
  <si>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</si>
  <si>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</si>
  <si>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</si>
  <si>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</si>
  <si>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</si>
  <si>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</si>
  <si>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</si>
  <si>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</si>
  <si>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</si>
  <si>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</si>
  <si>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</si>
  <si>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</si>
  <si>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</si>
  <si>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</si>
  <si>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</si>
  <si>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</si>
  <si>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</si>
  <si>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</si>
  <si>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</si>
  <si>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</si>
  <si>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</si>
  <si>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</si>
  <si>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</si>
  <si>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</si>
  <si>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</si>
  <si>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</si>
  <si>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</si>
  <si>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</si>
  <si>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</si>
  <si>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</si>
  <si>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</si>
  <si>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</si>
  <si>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</si>
  <si>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</si>
  <si>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</si>
  <si>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</si>
  <si>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</si>
  <si>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</si>
  <si>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</si>
  <si>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</si>
  <si>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</si>
  <si>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</si>
  <si>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</si>
  <si>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</si>
  <si>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</si>
  <si>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</si>
  <si>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</si>
  <si>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</si>
  <si>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</si>
  <si>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</si>
  <si>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</si>
  <si>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</si>
  <si>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</si>
  <si>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</si>
  <si>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</si>
  <si>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</si>
  <si>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</si>
  <si>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</si>
  <si>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</si>
  <si>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</si>
  <si>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</si>
  <si>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</si>
  <si>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</si>
  <si>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</si>
  <si>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</si>
  <si>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</si>
  <si>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</si>
  <si>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</si>
  <si>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</si>
  <si>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</si>
  <si>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</si>
  <si>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</si>
  <si>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</si>
  <si>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</si>
  <si>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</si>
  <si>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</si>
  <si>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</si>
  <si>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</si>
  <si>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</si>
  <si>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</si>
  <si>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</si>
  <si>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</si>
  <si>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</si>
  <si>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</si>
  <si>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</si>
  <si>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</si>
  <si>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</si>
  <si>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</si>
  <si>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</si>
  <si>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</si>
  <si>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</si>
  <si>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</si>
  <si>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</si>
  <si>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</si>
  <si>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</si>
  <si>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</si>
  <si>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</si>
  <si>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</si>
  <si>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</si>
  <si>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</si>
  <si>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</si>
  <si>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</si>
  <si>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</si>
  <si>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</si>
  <si>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</si>
  <si>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</si>
  <si>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</si>
  <si>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</si>
  <si>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</si>
  <si>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</si>
  <si>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</si>
  <si>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</si>
  <si>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</si>
  <si>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</si>
  <si>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</si>
  <si>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</si>
  <si>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</si>
  <si>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</si>
  <si>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</si>
  <si>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</si>
  <si>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</si>
  <si>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</si>
  <si>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</si>
  <si>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</si>
  <si>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</si>
  <si>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</si>
  <si>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</si>
  <si>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</si>
  <si>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</si>
  <si>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</si>
  <si>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</si>
  <si>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</si>
  <si>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</si>
  <si>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</si>
  <si>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</si>
  <si>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</si>
  <si>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</si>
  <si>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</si>
  <si>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</si>
  <si>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</si>
  <si>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</si>
  <si>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</si>
  <si>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</si>
  <si>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</si>
  <si>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</si>
  <si>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</si>
  <si>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</si>
  <si>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</si>
  <si>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</si>
  <si>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</si>
  <si>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</si>
  <si>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</si>
  <si>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</si>
  <si>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</si>
  <si>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</si>
  <si>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</si>
  <si>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</si>
  <si>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</si>
  <si>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</si>
  <si>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</si>
  <si>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</si>
  <si>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</si>
  <si>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</si>
  <si>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</si>
  <si>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</si>
  <si>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</si>
  <si>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</si>
  <si>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</si>
  <si>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</si>
  <si>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</si>
  <si>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</si>
  <si>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</si>
  <si>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</si>
  <si>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</si>
  <si>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</si>
  <si>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</si>
  <si>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</si>
  <si>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</si>
  <si>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</si>
  <si>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</si>
  <si>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</si>
  <si>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</si>
  <si>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</si>
  <si>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</si>
  <si>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</si>
  <si>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</si>
  <si>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</si>
  <si>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</si>
  <si>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</si>
  <si>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</si>
  <si>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</si>
  <si>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</si>
  <si>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</si>
  <si>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</si>
  <si>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</si>
  <si>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</si>
  <si>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</si>
  <si>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</si>
  <si>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</si>
  <si>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</si>
  <si>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</si>
  <si>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</si>
  <si>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</si>
  <si>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</si>
  <si>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</si>
  <si>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</si>
  <si>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</si>
  <si>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</si>
  <si>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</si>
  <si>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</si>
  <si>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</si>
  <si>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</si>
  <si>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</si>
  <si>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</si>
  <si>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</si>
  <si>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</si>
  <si>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</si>
  <si>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</si>
  <si>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</si>
  <si>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</si>
  <si>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</si>
  <si>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</si>
  <si>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</si>
  <si>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</si>
  <si>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</si>
  <si>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</si>
  <si>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</si>
  <si>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</si>
  <si>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</si>
  <si>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</si>
  <si>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</si>
  <si>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</si>
  <si>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</si>
  <si>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</si>
  <si>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</si>
  <si>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</si>
  <si>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</si>
  <si>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</si>
  <si>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</si>
  <si>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</si>
  <si>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</si>
  <si>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</si>
  <si>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</si>
  <si>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</si>
  <si>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</si>
  <si>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</si>
  <si>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</si>
  <si>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</si>
  <si>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</si>
  <si>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</si>
  <si>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</si>
  <si>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</si>
  <si>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</si>
  <si>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</si>
  <si>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</si>
  <si>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</si>
  <si>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</si>
  <si>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</si>
  <si>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</si>
  <si>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</si>
  <si>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</si>
  <si>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</si>
  <si>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</si>
  <si>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</si>
  <si>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</si>
  <si>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</si>
  <si>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</si>
  <si>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</si>
  <si>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</si>
  <si>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</si>
  <si>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</si>
  <si>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</si>
  <si>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</si>
  <si>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</si>
  <si>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</si>
  <si>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</si>
  <si>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</si>
  <si>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</si>
  <si>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</si>
  <si>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</si>
  <si>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</si>
  <si>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</si>
  <si>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</si>
  <si>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</si>
  <si>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</si>
  <si>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</si>
  <si>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</si>
  <si>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</si>
  <si>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</si>
  <si>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</si>
  <si>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</si>
  <si>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</si>
  <si>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</si>
  <si>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</si>
  <si>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</si>
  <si>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</si>
  <si>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</si>
  <si>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</si>
  <si>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</si>
  <si>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</si>
  <si>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</si>
  <si>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</si>
  <si>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</si>
  <si>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</si>
  <si>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</si>
  <si>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</si>
  <si>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</si>
  <si>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</si>
  <si>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</si>
  <si>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</si>
  <si>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</si>
  <si>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</si>
  <si>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</si>
  <si>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</si>
  <si>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</si>
  <si>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</si>
  <si>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</si>
  <si>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</si>
  <si>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</si>
  <si>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</si>
  <si>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</si>
  <si>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</si>
  <si>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</si>
  <si>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</si>
  <si>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</si>
  <si>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</si>
  <si>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</si>
  <si>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</si>
  <si>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</si>
  <si>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</si>
  <si>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</si>
  <si>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</si>
  <si>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</si>
  <si>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</si>
  <si>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</si>
  <si>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</si>
  <si>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</si>
  <si>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</si>
  <si>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</si>
  <si>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</si>
  <si>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</si>
  <si>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</si>
  <si>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</si>
  <si>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</si>
  <si>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</si>
  <si>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</si>
  <si>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</si>
  <si>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</si>
  <si>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</si>
  <si>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</si>
  <si>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</si>
  <si>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</si>
  <si>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</si>
  <si>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</si>
  <si>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</si>
  <si>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</si>
  <si>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</si>
  <si>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</si>
  <si>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</si>
  <si>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</si>
  <si>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</si>
  <si>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</si>
  <si>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</si>
  <si>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</si>
  <si>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</si>
  <si>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</si>
  <si>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</si>
  <si>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</si>
  <si>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</si>
  <si>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</si>
  <si>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</si>
  <si>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</si>
  <si>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</si>
  <si>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</si>
  <si>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</si>
  <si>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</si>
  <si>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</si>
  <si>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</si>
  <si>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</si>
  <si>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</si>
  <si>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</si>
  <si>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</si>
  <si>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</si>
  <si>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</si>
  <si>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</si>
  <si>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</si>
  <si>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</si>
  <si>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</si>
  <si>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</si>
  <si>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</si>
  <si>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</si>
  <si>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</si>
  <si>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</si>
  <si>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</si>
  <si>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</si>
  <si>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</si>
  <si>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</si>
  <si>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</si>
  <si>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</si>
  <si>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</si>
  <si>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</si>
  <si>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</si>
  <si>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</si>
  <si>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</si>
  <si>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</si>
  <si>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</si>
  <si>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</si>
  <si>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</si>
  <si>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</si>
  <si>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</si>
  <si>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</si>
  <si>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</si>
  <si>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</si>
  <si>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</si>
  <si>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</si>
  <si>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</si>
  <si>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</si>
  <si>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</si>
  <si>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</si>
  <si>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</si>
  <si>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</si>
  <si>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</si>
  <si>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</si>
  <si>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</si>
  <si>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</si>
  <si>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</si>
  <si>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</si>
  <si>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</si>
  <si>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</si>
  <si>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</si>
  <si>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</si>
  <si>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</si>
  <si>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</si>
  <si>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</si>
  <si>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</si>
  <si>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</si>
  <si>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</si>
  <si>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</si>
  <si>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</si>
  <si>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</si>
  <si>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</si>
  <si>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</si>
  <si>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</si>
  <si>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</si>
  <si>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</si>
  <si>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</si>
  <si>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</si>
  <si>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</si>
  <si>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</si>
  <si>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</si>
  <si>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</si>
  <si>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</si>
  <si>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</si>
  <si>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</si>
  <si>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</si>
  <si>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</si>
  <si>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</si>
  <si>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</si>
  <si>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</si>
  <si>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</si>
  <si>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</si>
  <si>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</si>
  <si>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</si>
  <si>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</si>
  <si>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</si>
  <si>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</si>
  <si>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</si>
  <si>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</si>
  <si>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</si>
  <si>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</si>
  <si>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</si>
  <si>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</si>
  <si>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</si>
  <si>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</si>
  <si>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</si>
  <si>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</si>
  <si>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</si>
  <si>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</si>
  <si>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</si>
  <si>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</si>
  <si>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</si>
  <si>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</si>
  <si>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</si>
  <si>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</si>
  <si>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</si>
  <si>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</si>
  <si>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</si>
  <si>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</si>
  <si>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</si>
  <si>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</si>
  <si>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</si>
  <si>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</si>
  <si>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</si>
  <si>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</si>
  <si>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</si>
  <si>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</si>
  <si>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</si>
  <si>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</si>
  <si>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</si>
  <si>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</si>
  <si>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</si>
  <si>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</si>
  <si>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</si>
  <si>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</si>
  <si>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</si>
  <si>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</si>
  <si>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</si>
  <si>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</si>
  <si>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</si>
  <si>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</si>
  <si>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</si>
  <si>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</si>
  <si>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</si>
  <si>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</si>
  <si>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</si>
  <si>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</si>
  <si>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</si>
  <si>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</si>
  <si>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</si>
  <si>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</si>
  <si>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</si>
  <si>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</si>
  <si>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</si>
  <si>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</si>
  <si>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</si>
  <si>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</si>
  <si>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</si>
  <si>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</si>
  <si>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</si>
  <si>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</si>
  <si>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</si>
  <si>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</si>
  <si>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</si>
  <si>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</si>
  <si>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</si>
  <si>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</si>
  <si>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</si>
  <si>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</si>
  <si>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</si>
  <si>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</si>
  <si>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</si>
  <si>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</si>
  <si>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</si>
  <si>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</si>
  <si>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</si>
  <si>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</si>
  <si>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</si>
  <si>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</si>
  <si>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</si>
  <si>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</si>
  <si>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</si>
  <si>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</si>
  <si>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</si>
  <si>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</si>
  <si>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</si>
  <si>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</si>
  <si>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</si>
  <si>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</si>
  <si>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</si>
  <si>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</si>
  <si>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</si>
  <si>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</si>
  <si>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</si>
  <si>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</si>
  <si>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</si>
  <si>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</si>
  <si>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</si>
  <si>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</si>
  <si>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</si>
  <si>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</si>
  <si>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</si>
  <si>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</si>
  <si>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</si>
  <si>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</si>
  <si>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</si>
  <si>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</si>
  <si>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</si>
  <si>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</si>
  <si>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</si>
  <si>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</si>
  <si>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</si>
  <si>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</si>
  <si>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</si>
  <si>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</si>
  <si>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</si>
  <si>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</si>
  <si>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</si>
  <si>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</si>
  <si>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</si>
  <si>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</si>
  <si>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</si>
  <si>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</si>
  <si>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</si>
  <si>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</si>
  <si>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</si>
  <si>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</si>
  <si>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</si>
  <si>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</si>
  <si>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</si>
  <si>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</si>
  <si>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</si>
  <si>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</si>
  <si>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</si>
  <si>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</si>
  <si>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</si>
  <si>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</si>
  <si>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</si>
  <si>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</si>
  <si>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</si>
  <si>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</si>
  <si>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</si>
  <si>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</si>
  <si>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</si>
  <si>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</si>
  <si>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</si>
  <si>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</si>
  <si>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</si>
  <si>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</si>
  <si>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</si>
  <si>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</si>
  <si>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</si>
  <si>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</si>
  <si>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</si>
  <si>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</si>
  <si>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</si>
  <si>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</si>
  <si>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</si>
  <si>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</si>
  <si>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</si>
  <si>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</si>
  <si>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</si>
  <si>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</si>
  <si>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</si>
  <si>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</si>
  <si>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</si>
  <si>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</si>
  <si>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</si>
  <si>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</si>
  <si>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</si>
  <si>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</si>
  <si>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</si>
  <si>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</si>
  <si>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</si>
  <si>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</si>
  <si>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</si>
  <si>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</si>
  <si>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</si>
  <si>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</si>
  <si>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</si>
  <si>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</si>
  <si>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</si>
  <si>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</si>
  <si>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</si>
  <si>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</si>
  <si>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</si>
  <si>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</si>
  <si>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</si>
  <si>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</si>
  <si>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</si>
  <si>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</si>
  <si>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</si>
  <si>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</si>
  <si>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</si>
  <si>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</si>
  <si>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</si>
  <si>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</si>
  <si>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</si>
  <si>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</si>
  <si>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</si>
  <si>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</si>
  <si>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</si>
  <si>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</si>
  <si>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</si>
  <si>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</si>
  <si>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</si>
  <si>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</si>
  <si>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</si>
  <si>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</si>
  <si>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</si>
  <si>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</si>
  <si>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</si>
  <si>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</si>
  <si>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</si>
  <si>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</si>
  <si>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</si>
  <si>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</si>
  <si>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</si>
  <si>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</si>
  <si>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</si>
  <si>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</si>
  <si>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</si>
  <si>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</si>
  <si>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</si>
  <si>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</si>
  <si>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</si>
  <si>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</si>
  <si>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</si>
  <si>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</si>
  <si>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</si>
  <si>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</si>
  <si>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</si>
  <si>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</si>
  <si>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</si>
  <si>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</si>
  <si>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</si>
  <si>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</si>
  <si>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</si>
  <si>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</si>
  <si>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</si>
  <si>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</si>
  <si>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</si>
  <si>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</si>
  <si>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</si>
  <si>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</si>
  <si>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</si>
  <si>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</si>
  <si>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</si>
  <si>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</si>
  <si>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</si>
  <si>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</si>
  <si>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</si>
  <si>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</si>
  <si>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</si>
  <si>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</si>
  <si>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</si>
  <si>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</si>
  <si>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</si>
  <si>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</si>
  <si>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</si>
  <si>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</si>
  <si>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</si>
  <si>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</si>
  <si>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</si>
  <si>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</si>
  <si>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</si>
  <si>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</si>
  <si>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</si>
  <si>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</si>
  <si>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</si>
  <si>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</si>
  <si>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</si>
  <si>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</si>
  <si>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</si>
  <si>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</si>
  <si>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</si>
  <si>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</si>
  <si>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</si>
  <si>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</si>
  <si>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</si>
  <si>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</si>
  <si>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</si>
  <si>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</si>
  <si>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</si>
  <si>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</si>
  <si>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</si>
  <si>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</si>
  <si>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</si>
  <si>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</si>
  <si>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</si>
  <si>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</si>
  <si>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</si>
  <si>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</si>
  <si>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</si>
  <si>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</si>
  <si>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</si>
  <si>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</si>
  <si>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</si>
  <si>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</si>
  <si>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</si>
  <si>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</si>
  <si>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</si>
  <si>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</si>
  <si>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</si>
  <si>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</si>
  <si>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</si>
  <si>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</si>
  <si>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</si>
  <si>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</si>
  <si>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</si>
  <si>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</si>
  <si>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</si>
  <si>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</si>
  <si>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</si>
  <si>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</si>
  <si>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</si>
  <si>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</si>
  <si>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</si>
  <si>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</si>
  <si>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</si>
  <si>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</si>
  <si>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</si>
  <si>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</si>
  <si>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</si>
  <si>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</si>
  <si>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</si>
  <si>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</si>
  <si>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</si>
  <si>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</si>
  <si>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</si>
  <si>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</si>
  <si>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</si>
  <si>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</si>
  <si>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</si>
  <si>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</si>
  <si>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</si>
  <si>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</si>
  <si>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</si>
  <si>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</si>
  <si>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</si>
  <si>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</si>
  <si>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</si>
  <si>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</si>
  <si>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</si>
  <si>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</si>
  <si>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</si>
  <si>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</si>
  <si>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</si>
  <si>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</si>
  <si>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</si>
  <si>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</si>
  <si>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</si>
  <si>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</si>
  <si>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</si>
  <si>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</si>
  <si>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</si>
  <si>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</si>
  <si>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</si>
  <si>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</si>
  <si>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</si>
  <si>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</si>
  <si>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</si>
  <si>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</si>
  <si>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</si>
  <si>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</si>
  <si>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</si>
  <si>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</si>
  <si>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</si>
  <si>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</si>
  <si>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</si>
  <si>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</si>
  <si>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</si>
  <si>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</si>
  <si>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</si>
  <si>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</si>
  <si>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</si>
  <si>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</si>
  <si>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</si>
  <si>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</si>
  <si>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</si>
  <si>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</si>
  <si>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</si>
  <si>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</si>
  <si>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</si>
  <si>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</si>
  <si>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</si>
  <si>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</si>
  <si>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</si>
  <si>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</si>
  <si>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</si>
  <si>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</si>
  <si>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</si>
  <si>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</si>
  <si>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</si>
  <si>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</si>
  <si>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</si>
  <si>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</si>
  <si>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</si>
  <si>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</si>
  <si>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</si>
  <si>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</si>
  <si>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</si>
  <si>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</si>
  <si>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</si>
  <si>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</si>
  <si>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</si>
  <si>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</si>
  <si>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</si>
  <si>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</si>
  <si>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</si>
  <si>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</si>
  <si>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</si>
  <si>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</si>
  <si>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</si>
  <si>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</si>
  <si>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</si>
  <si>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</si>
  <si>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</si>
  <si>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</si>
  <si>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</si>
  <si>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</si>
  <si>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</si>
  <si>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</si>
  <si>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</si>
  <si>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</si>
  <si>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</si>
  <si>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</si>
  <si>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</si>
  <si>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</si>
  <si>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</si>
  <si>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</si>
  <si>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</si>
  <si>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</si>
  <si>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</si>
  <si>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</si>
  <si>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</si>
  <si>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</si>
  <si>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</si>
  <si>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</si>
  <si>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</si>
  <si>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</si>
  <si>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</si>
  <si>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</si>
  <si>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</si>
  <si>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</si>
  <si>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</si>
  <si>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</si>
  <si>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</si>
  <si>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</si>
  <si>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</si>
  <si>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</si>
  <si>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</si>
  <si>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</si>
  <si>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</si>
  <si>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</si>
  <si>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</si>
  <si>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</si>
  <si>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</si>
  <si>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</si>
  <si>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</si>
  <si>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</si>
  <si>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</si>
  <si>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</si>
  <si>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</si>
  <si>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</si>
  <si>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</si>
  <si>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</si>
  <si>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</si>
  <si>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</si>
  <si>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</si>
  <si>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</si>
  <si>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</si>
  <si>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</si>
  <si>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</si>
  <si>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</si>
  <si>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</si>
  <si>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</si>
  <si>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</si>
  <si>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</si>
  <si>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</si>
  <si>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</si>
  <si>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</si>
  <si>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</si>
  <si>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</si>
  <si>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</si>
  <si>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</si>
  <si>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</si>
  <si>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</si>
  <si>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</si>
  <si>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</si>
  <si>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</si>
  <si>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</si>
  <si>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</si>
  <si>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</si>
  <si>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</si>
  <si>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</si>
  <si>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</si>
  <si>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</si>
  <si>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</si>
  <si>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</si>
  <si>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</si>
  <si>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</si>
  <si>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</si>
  <si>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</si>
  <si>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</si>
  <si>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</si>
  <si>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</si>
  <si>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</si>
  <si>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</si>
  <si>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</si>
  <si>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</si>
  <si>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</si>
  <si>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</si>
  <si>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</si>
  <si>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</si>
  <si>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</si>
  <si>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</si>
  <si>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</si>
  <si>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</si>
  <si>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</si>
  <si>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</si>
  <si>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</si>
  <si>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</si>
  <si>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</si>
  <si>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</si>
  <si>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</si>
  <si>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</si>
  <si>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</si>
  <si>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</si>
  <si>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</si>
  <si>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</si>
  <si>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</si>
  <si>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</si>
  <si>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</si>
  <si>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</si>
  <si>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</si>
  <si>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</si>
  <si>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</si>
  <si>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</si>
  <si>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</si>
  <si>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</si>
  <si>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</si>
  <si>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</si>
  <si>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</si>
  <si>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</si>
  <si>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</si>
  <si>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</si>
  <si>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</si>
  <si>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</si>
  <si>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</si>
  <si>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</si>
  <si>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</si>
  <si>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</si>
  <si>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</si>
  <si>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</si>
  <si>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</si>
  <si>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</si>
  <si>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</si>
  <si>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</si>
  <si>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</si>
  <si>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</si>
  <si>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</si>
  <si>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</si>
  <si>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</si>
  <si>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</si>
  <si>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</si>
  <si>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</si>
  <si>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</si>
  <si>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</si>
  <si>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</si>
  <si>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</si>
  <si>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</si>
  <si>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</si>
  <si>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</si>
  <si>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</si>
  <si>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</si>
  <si>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</si>
  <si>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</si>
  <si>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</si>
  <si>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</si>
  <si>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</si>
  <si>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</si>
  <si>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</si>
  <si>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</si>
  <si>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</si>
  <si>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</si>
  <si>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</si>
  <si>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</si>
  <si>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</si>
  <si>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</si>
  <si>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</si>
  <si>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</si>
  <si>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</si>
  <si>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</si>
  <si>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</si>
  <si>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</si>
  <si>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</si>
  <si>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</si>
  <si>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</si>
  <si>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</si>
  <si>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</si>
  <si>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</si>
  <si>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</si>
  <si>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</si>
  <si>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</si>
  <si>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</si>
  <si>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</si>
  <si>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</si>
  <si>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</si>
  <si>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</si>
  <si>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</si>
  <si>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</si>
  <si>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</si>
  <si>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</si>
  <si>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</si>
  <si>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</si>
  <si>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</si>
  <si>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</si>
  <si>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</si>
  <si>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</si>
  <si>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</si>
  <si>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</si>
  <si>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</si>
  <si>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</si>
  <si>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</si>
  <si>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</si>
  <si>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</si>
  <si>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</si>
  <si>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</si>
  <si>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</si>
  <si>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</si>
  <si>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</si>
  <si>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</si>
  <si>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</si>
  <si>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</si>
  <si>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</si>
  <si>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</si>
  <si>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</si>
  <si>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</si>
  <si>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</si>
  <si>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</si>
  <si>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</si>
  <si>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</si>
  <si>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</si>
  <si>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</si>
  <si>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</si>
  <si>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</si>
  <si>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</si>
  <si>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</si>
  <si>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</si>
  <si>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</si>
  <si>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</si>
  <si>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</si>
  <si>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</si>
  <si>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</si>
  <si>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</si>
  <si>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</si>
  <si>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</si>
  <si>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</si>
  <si>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</si>
  <si>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</si>
  <si>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</si>
  <si>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</si>
  <si>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</si>
  <si>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</si>
  <si>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</si>
  <si>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</si>
  <si>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</si>
  <si>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</si>
  <si>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</si>
  <si>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</si>
  <si>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</si>
  <si>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</si>
  <si>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</si>
  <si>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</si>
  <si>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</si>
  <si>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</si>
  <si>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</si>
  <si>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</si>
  <si>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</si>
  <si>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</si>
  <si>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</si>
  <si>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</si>
  <si>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</si>
  <si>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</si>
  <si>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</si>
  <si>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</si>
  <si>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</si>
  <si>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</si>
  <si>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</si>
  <si>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</si>
  <si>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</si>
  <si>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</si>
  <si>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</si>
  <si>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</si>
  <si>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</si>
  <si>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</si>
  <si>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</si>
  <si>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</si>
  <si>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</si>
  <si>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</si>
  <si>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</si>
  <si>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</si>
  <si>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</si>
  <si>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</si>
  <si>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</si>
  <si>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</si>
  <si>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</si>
  <si>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</si>
  <si>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</si>
  <si>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</si>
  <si>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</si>
  <si>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</si>
  <si>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</si>
  <si>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</si>
  <si>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</si>
  <si>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</si>
  <si>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</si>
  <si>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</si>
  <si>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</si>
  <si>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</si>
  <si>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</si>
  <si>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</si>
  <si>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</si>
  <si>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</si>
  <si>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</si>
  <si>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</si>
  <si>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</si>
  <si>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</si>
  <si>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</si>
  <si>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</si>
  <si>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</si>
  <si>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</si>
  <si>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</si>
  <si>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</si>
  <si>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</si>
  <si>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</si>
  <si>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</si>
  <si>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</si>
  <si>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</si>
  <si>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</si>
  <si>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</si>
  <si>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</si>
  <si>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</si>
  <si>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</si>
  <si>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</si>
  <si>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</si>
  <si>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</si>
  <si>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</si>
  <si>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</si>
  <si>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</si>
  <si>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</si>
  <si>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</si>
  <si>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</si>
  <si>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</si>
  <si>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</si>
  <si>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</si>
  <si>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</si>
  <si>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</si>
  <si>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</si>
  <si>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</si>
  <si>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</si>
  <si>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</si>
  <si>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</si>
  <si>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</si>
  <si>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</si>
  <si>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</si>
  <si>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</si>
  <si>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</si>
  <si>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</si>
  <si>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</si>
  <si>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</si>
  <si>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</si>
  <si>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</si>
  <si>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</si>
  <si>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</si>
  <si>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</si>
  <si>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</si>
  <si>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</si>
  <si>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</si>
  <si>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</si>
  <si>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</si>
  <si>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</si>
  <si>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</si>
  <si>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</si>
  <si>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</si>
  <si>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</si>
  <si>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</si>
  <si>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</si>
  <si>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</si>
  <si>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</si>
  <si>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</si>
  <si>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</si>
  <si>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</si>
  <si>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</si>
  <si>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</si>
  <si>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</si>
  <si>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</si>
  <si>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</si>
  <si>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</si>
  <si>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</si>
  <si>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</si>
  <si>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</si>
  <si>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</si>
  <si>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</si>
  <si>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</si>
  <si>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</si>
  <si>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</si>
  <si>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</si>
  <si>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</si>
  <si>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</si>
  <si>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</si>
  <si>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</si>
  <si>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</si>
  <si>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</si>
  <si>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</si>
  <si>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</si>
  <si>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</si>
  <si>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</si>
  <si>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</si>
  <si>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</si>
  <si>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</si>
  <si>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</si>
  <si>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</si>
  <si>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</si>
  <si>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</si>
  <si>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</si>
  <si>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</si>
  <si>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</si>
  <si>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</si>
  <si>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</si>
  <si>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</si>
  <si>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</si>
  <si>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</si>
  <si>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</si>
  <si>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</si>
  <si>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</si>
  <si>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</si>
  <si>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</si>
  <si>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</si>
  <si>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</si>
  <si>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</si>
  <si>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</si>
  <si>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</si>
  <si>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</si>
  <si>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</si>
  <si>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</si>
  <si>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</si>
  <si>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</si>
  <si>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</si>
  <si>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</si>
  <si>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</si>
  <si>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</si>
  <si>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</si>
  <si>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</si>
  <si>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</si>
  <si>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</si>
  <si>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</si>
  <si>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</si>
  <si>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</si>
  <si>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</si>
  <si>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</si>
  <si>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</si>
  <si>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</si>
  <si>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</si>
  <si>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</si>
  <si>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</si>
  <si>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</si>
  <si>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</si>
  <si>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</si>
  <si>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</si>
  <si>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</si>
  <si>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</si>
  <si>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</si>
  <si>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</si>
  <si>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</si>
  <si>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</si>
  <si>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</si>
  <si>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</si>
  <si>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</si>
  <si>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</si>
  <si>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</si>
  <si>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</si>
  <si>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</si>
  <si>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</si>
  <si>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</si>
  <si>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</si>
  <si>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</si>
  <si>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</si>
  <si>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</si>
  <si>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</si>
  <si>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</si>
  <si>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</si>
  <si>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</si>
  <si>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</si>
  <si>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</si>
  <si>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</si>
  <si>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</si>
  <si>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</si>
  <si>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</si>
  <si>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</si>
  <si>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</si>
  <si>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</si>
  <si>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</si>
  <si>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</si>
  <si>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</si>
  <si>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</si>
  <si>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</si>
  <si>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</si>
  <si>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</si>
  <si>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</si>
  <si>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</si>
  <si>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</si>
  <si>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</si>
  <si>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</si>
  <si>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</si>
  <si>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</si>
  <si>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</si>
  <si>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</si>
  <si>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</si>
  <si>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</si>
  <si>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</si>
  <si>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</si>
  <si>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</si>
  <si>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</si>
  <si>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</si>
  <si>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</si>
  <si>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</si>
  <si>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</si>
  <si>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</si>
  <si>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</si>
  <si>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</si>
  <si>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</si>
  <si>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</si>
  <si>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</si>
  <si>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</si>
  <si>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</si>
  <si>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</si>
  <si>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</si>
  <si>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</si>
  <si>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</si>
  <si>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</si>
  <si>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</si>
  <si>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</si>
  <si>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</si>
  <si>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</si>
  <si>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</si>
  <si>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</si>
  <si>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</si>
  <si>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</si>
  <si>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</si>
  <si>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</si>
  <si>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</si>
  <si>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</si>
  <si>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</si>
  <si>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</si>
  <si>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</si>
  <si>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</si>
  <si>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</si>
  <si>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</si>
  <si>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</si>
  <si>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</si>
  <si>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</si>
  <si>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</si>
  <si>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</si>
  <si>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</si>
  <si>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</si>
  <si>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</si>
  <si>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</si>
  <si>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</si>
  <si>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</si>
  <si>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</si>
  <si>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</si>
  <si>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</si>
  <si>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</si>
  <si>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</si>
  <si>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</si>
  <si>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</si>
  <si>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</si>
  <si>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</si>
  <si>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</si>
  <si>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</si>
  <si>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</si>
  <si>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</si>
  <si>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</si>
  <si>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</si>
  <si>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</si>
  <si>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</si>
  <si>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</si>
  <si>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</si>
  <si>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</si>
  <si>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</si>
  <si>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</si>
  <si>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</si>
  <si>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</si>
  <si>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</si>
  <si>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</si>
  <si>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</si>
  <si>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</si>
  <si>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</si>
  <si>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</si>
  <si>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</si>
  <si>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</si>
  <si>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</si>
  <si>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</si>
  <si>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</si>
  <si>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</si>
  <si>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</si>
  <si>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</si>
  <si>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</si>
  <si>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</si>
  <si>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</si>
  <si>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</si>
  <si>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</si>
  <si>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</si>
  <si>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</si>
  <si>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</si>
  <si>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</si>
  <si>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</si>
  <si>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</si>
  <si>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</si>
  <si>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</si>
  <si>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</si>
  <si>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</si>
  <si>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</si>
  <si>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</si>
  <si>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</si>
  <si>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</si>
  <si>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</si>
  <si>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</si>
  <si>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</si>
  <si>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</si>
  <si>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</si>
  <si>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</si>
  <si>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</si>
  <si>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</si>
  <si>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</si>
  <si>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</si>
  <si>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</si>
  <si>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</si>
  <si>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</si>
  <si>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</si>
  <si>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</si>
  <si>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</si>
  <si>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</si>
  <si>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</si>
  <si>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</si>
  <si>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</si>
  <si>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</si>
  <si>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</si>
  <si>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</si>
  <si>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</si>
  <si>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</si>
  <si>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</si>
  <si>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</si>
  <si>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</si>
  <si>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</si>
  <si>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</si>
  <si>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</si>
  <si>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</si>
  <si>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</si>
  <si>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</si>
  <si>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</si>
  <si>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</si>
  <si>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</si>
  <si>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</si>
  <si>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</si>
  <si>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</si>
  <si>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</si>
  <si>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</si>
  <si>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</si>
  <si>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</si>
  <si>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</si>
  <si>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</si>
  <si>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</si>
  <si>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</si>
  <si>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</si>
  <si>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</si>
  <si>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</si>
  <si>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</si>
  <si>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</si>
  <si>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</si>
  <si>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</si>
  <si>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</si>
  <si>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</si>
  <si>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</si>
  <si>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</si>
  <si>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</si>
  <si>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</si>
  <si>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</si>
  <si>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</si>
  <si>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</si>
  <si>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</si>
  <si>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</si>
  <si>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</si>
  <si>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</si>
  <si>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</si>
  <si>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</si>
  <si>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</si>
  <si>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</si>
  <si>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</si>
  <si>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</si>
  <si>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</si>
  <si>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</si>
  <si>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</si>
  <si>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</si>
  <si>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</si>
  <si>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</si>
  <si>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</si>
  <si>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</si>
  <si>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</si>
  <si>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</si>
  <si>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</si>
  <si>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</si>
  <si>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</si>
  <si>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</si>
  <si>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</si>
  <si>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</si>
  <si>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</si>
  <si>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</si>
  <si>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</si>
  <si>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</si>
  <si>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</si>
  <si>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</si>
  <si>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</si>
  <si>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</si>
  <si>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</si>
  <si>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</si>
  <si>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</si>
  <si>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</si>
  <si>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</si>
  <si>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</si>
  <si>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</si>
  <si>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</si>
  <si>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</si>
  <si>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</si>
  <si>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</si>
  <si>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</si>
  <si>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</si>
  <si>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</si>
  <si>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</si>
  <si>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</si>
  <si>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</si>
  <si>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</si>
  <si>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</si>
  <si>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</si>
  <si>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</si>
  <si>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</si>
  <si>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</si>
  <si>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</si>
  <si>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</si>
  <si>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</si>
  <si>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</si>
  <si>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</si>
  <si>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</si>
  <si>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</si>
  <si>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</si>
  <si>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</si>
  <si>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</si>
  <si>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</si>
  <si>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</si>
  <si>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</si>
  <si>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</si>
  <si>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</si>
  <si>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</si>
  <si>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</si>
  <si>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</si>
  <si>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</si>
  <si>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</si>
  <si>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</si>
  <si>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</si>
  <si>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</si>
  <si>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</si>
  <si>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</si>
  <si>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</si>
  <si>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</si>
  <si>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</si>
  <si>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</si>
  <si>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</si>
  <si>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</si>
  <si>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</si>
  <si>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</si>
  <si>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</si>
  <si>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</si>
  <si>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</si>
  <si>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</si>
  <si>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</si>
  <si>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</si>
  <si>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</si>
  <si>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</si>
  <si>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</si>
  <si>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</si>
  <si>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</si>
  <si>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</si>
  <si>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</si>
  <si>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</si>
  <si>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</si>
  <si>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</si>
  <si>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</si>
  <si>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</si>
  <si>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</si>
  <si>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</si>
  <si>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</si>
  <si>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</si>
  <si>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</si>
  <si>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</si>
  <si>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</si>
  <si>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</si>
  <si>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</si>
  <si>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</si>
  <si>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</si>
  <si>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</si>
  <si>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</si>
  <si>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</si>
  <si>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</si>
  <si>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</si>
  <si>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</si>
  <si>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</si>
  <si>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</si>
  <si>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</si>
  <si>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</si>
  <si>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</si>
  <si>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</si>
  <si>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</si>
  <si>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</si>
  <si>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</si>
  <si>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</si>
  <si>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</si>
  <si>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</si>
  <si>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</si>
  <si>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</si>
  <si>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</si>
  <si>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</si>
  <si>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</si>
  <si>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</si>
  <si>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</si>
  <si>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</si>
  <si>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</si>
  <si>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</si>
  <si>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</si>
  <si>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</si>
  <si>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</si>
  <si>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</si>
  <si>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</si>
  <si>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</si>
  <si>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</si>
  <si>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</si>
  <si>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</si>
  <si>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</si>
  <si>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</si>
  <si>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</si>
  <si>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</si>
  <si>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</si>
  <si>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</si>
  <si>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</si>
  <si>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</si>
  <si>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</si>
  <si>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</si>
  <si>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</si>
  <si>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</si>
  <si>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</si>
  <si>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</si>
  <si>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</si>
  <si>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</si>
  <si>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</si>
  <si>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</si>
  <si>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</si>
  <si>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</si>
  <si>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</si>
  <si>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</si>
  <si>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</si>
  <si>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</si>
  <si>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</si>
  <si>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</si>
  <si>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</si>
  <si>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</si>
  <si>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</si>
  <si>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</si>
  <si>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</si>
  <si>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</si>
  <si>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</si>
  <si>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</si>
  <si>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</si>
  <si>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</si>
  <si>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</si>
  <si>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</si>
  <si>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</si>
  <si>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</si>
  <si>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</si>
  <si>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</si>
  <si>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</si>
  <si>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</si>
  <si>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</si>
  <si>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</si>
  <si>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</si>
  <si>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</si>
  <si>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</si>
  <si>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</si>
  <si>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</si>
  <si>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</si>
  <si>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</si>
  <si>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</si>
  <si>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</si>
  <si>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</si>
  <si>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</si>
  <si>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</si>
  <si>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</si>
  <si>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</si>
  <si>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</si>
  <si>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</si>
  <si>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</si>
  <si>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</si>
  <si>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</si>
  <si>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</si>
  <si>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</si>
  <si>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</si>
  <si>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</si>
  <si>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</si>
  <si>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</si>
  <si>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</si>
  <si>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</si>
  <si>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</si>
  <si>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</si>
  <si>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</si>
  <si>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</si>
  <si>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</si>
  <si>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</si>
  <si>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</si>
  <si>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</si>
  <si>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</si>
  <si>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</si>
  <si>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</si>
  <si>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</si>
  <si>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</si>
  <si>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</si>
  <si>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</si>
  <si>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</si>
  <si>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</si>
  <si>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</si>
  <si>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</si>
  <si>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</si>
  <si>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</si>
  <si>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</si>
  <si>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</si>
  <si>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</si>
  <si>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</si>
  <si>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</si>
  <si>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</si>
  <si>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</si>
  <si>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</si>
  <si>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</si>
  <si>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</si>
  <si>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</si>
  <si>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</si>
  <si>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</si>
  <si>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</si>
  <si>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</si>
  <si>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</si>
  <si>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</si>
  <si>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</si>
  <si>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</si>
  <si>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</si>
  <si>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</si>
  <si>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</si>
  <si>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</si>
  <si>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</si>
  <si>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</si>
  <si>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</si>
  <si>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</si>
  <si>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</si>
  <si>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</si>
  <si>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</si>
  <si>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</si>
  <si>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</si>
  <si>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</si>
  <si>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</si>
  <si>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</si>
  <si>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</si>
  <si>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</si>
  <si>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</si>
  <si>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</si>
  <si>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</si>
  <si>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</si>
  <si>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</si>
  <si>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</si>
  <si>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</si>
  <si>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</si>
  <si>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</si>
  <si>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</si>
  <si>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</si>
  <si>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</si>
  <si>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</si>
  <si>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</si>
  <si>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</si>
  <si>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</si>
  <si>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</si>
  <si>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</si>
  <si>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</si>
  <si>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</si>
  <si>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</si>
  <si>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</si>
  <si>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</si>
  <si>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</si>
  <si>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</si>
  <si>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</si>
  <si>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</si>
  <si>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</si>
  <si>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</si>
  <si>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</si>
  <si>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</si>
  <si>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</si>
  <si>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</si>
  <si>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</si>
  <si>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</si>
  <si>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</si>
  <si>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</si>
  <si>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</si>
  <si>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</si>
  <si>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</si>
  <si>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</si>
  <si>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</si>
  <si>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</si>
  <si>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</si>
  <si>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</si>
  <si>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</si>
  <si>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</si>
  <si>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</si>
  <si>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</si>
  <si>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</si>
  <si>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</si>
  <si>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</si>
  <si>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</si>
  <si>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</si>
  <si>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</si>
  <si>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</si>
  <si>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</si>
  <si>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</si>
  <si>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</si>
  <si>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</si>
  <si>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</si>
  <si>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</si>
  <si>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</si>
  <si>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</si>
  <si>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</si>
  <si>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</si>
  <si>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</si>
  <si>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</si>
  <si>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</si>
  <si>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</si>
  <si>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</si>
  <si>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</si>
  <si>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</si>
  <si>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</si>
  <si>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</si>
  <si>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</si>
  <si>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</si>
  <si>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</si>
  <si>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</si>
  <si>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</si>
  <si>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</si>
  <si>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</si>
  <si>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</si>
  <si>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</si>
  <si>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</si>
  <si>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</si>
  <si>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</si>
  <si>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</si>
  <si>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</si>
  <si>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</si>
  <si>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</si>
  <si>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</si>
  <si>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</si>
  <si>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</si>
  <si>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</si>
  <si>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</si>
  <si>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</si>
  <si>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</si>
  <si>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</si>
  <si>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</si>
  <si>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</si>
  <si>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</si>
  <si>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</si>
  <si>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</si>
  <si>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</si>
  <si>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</si>
  <si>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</si>
  <si>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</si>
  <si>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</si>
  <si>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</si>
  <si>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</si>
  <si>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</si>
  <si>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</si>
  <si>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</si>
  <si>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</si>
  <si>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</si>
  <si>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</si>
  <si>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</si>
  <si>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</si>
  <si>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</si>
  <si>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</si>
  <si>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</si>
  <si>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</si>
  <si>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</si>
  <si>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</si>
  <si>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</si>
  <si>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</si>
  <si>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</si>
  <si>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</si>
  <si>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</si>
  <si>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</si>
  <si>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</si>
  <si>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</si>
  <si>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</si>
  <si>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</si>
  <si>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</si>
  <si>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</si>
  <si>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</si>
  <si>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</si>
  <si>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</si>
  <si>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</si>
  <si>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</si>
  <si>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</si>
  <si>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</si>
  <si>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</si>
  <si>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</si>
  <si>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</si>
  <si>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</si>
  <si>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</si>
  <si>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</si>
  <si>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</si>
  <si>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</si>
  <si>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</si>
  <si>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</si>
  <si>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</si>
  <si>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</si>
  <si>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</si>
  <si>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</si>
  <si>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</si>
  <si>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</si>
  <si>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</si>
  <si>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</si>
  <si>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</si>
  <si>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</si>
  <si>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</si>
  <si>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</si>
  <si>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</si>
  <si>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</si>
  <si>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</si>
  <si>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</si>
  <si>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</si>
  <si>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</si>
  <si>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</si>
  <si>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</si>
  <si>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</si>
  <si>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</si>
  <si>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</si>
  <si>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</si>
  <si>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</si>
  <si>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</si>
  <si>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</si>
  <si>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</si>
  <si>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</si>
  <si>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</si>
  <si>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</si>
  <si>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</si>
  <si>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</si>
  <si>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</si>
  <si>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</si>
  <si>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</si>
  <si>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</si>
  <si>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</si>
  <si>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</si>
  <si>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</si>
  <si>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</si>
  <si>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</si>
  <si>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</si>
  <si>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</si>
  <si>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</si>
  <si>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</si>
  <si>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</si>
  <si>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</si>
  <si>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</si>
  <si>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</si>
  <si>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</si>
  <si>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</si>
  <si>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</si>
  <si>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</si>
  <si>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</si>
  <si>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</si>
  <si>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</si>
  <si>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</si>
  <si>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</si>
  <si>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</si>
  <si>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</si>
  <si>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</si>
  <si>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</si>
  <si>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</si>
  <si>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</si>
  <si>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</si>
  <si>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</si>
  <si>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</si>
  <si>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</si>
  <si>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</si>
  <si>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</si>
  <si>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</si>
  <si>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</si>
  <si>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</si>
  <si>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</si>
  <si>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</si>
  <si>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</si>
  <si>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</si>
  <si>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</si>
  <si>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</si>
  <si>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</si>
  <si>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</si>
  <si>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</si>
  <si>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</si>
  <si>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</si>
  <si>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</si>
  <si>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</si>
  <si>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</si>
  <si>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</si>
  <si>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</si>
  <si>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</si>
  <si>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</si>
  <si>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</si>
  <si>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</si>
  <si>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</si>
  <si>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</si>
  <si>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</si>
  <si>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</si>
  <si>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</si>
  <si>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</si>
  <si>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</si>
  <si>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</si>
  <si>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</si>
  <si>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</si>
  <si>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</si>
  <si>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</si>
  <si>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</si>
  <si>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</si>
  <si>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</si>
  <si>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</si>
  <si>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</si>
  <si>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</si>
  <si>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</si>
  <si>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</si>
  <si>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</si>
  <si>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</si>
  <si>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</si>
  <si>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</si>
  <si>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</si>
  <si>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</si>
  <si>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</si>
  <si>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</si>
  <si>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</si>
  <si>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</si>
  <si>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</si>
  <si>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</si>
  <si>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</si>
  <si>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</si>
  <si>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</si>
  <si>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</si>
  <si>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</si>
  <si>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</si>
  <si>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</si>
  <si>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</si>
  <si>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</si>
  <si>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</si>
  <si>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</si>
  <si>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</si>
  <si>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</si>
  <si>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</si>
  <si>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</si>
  <si>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</si>
  <si>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</si>
  <si>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</si>
  <si>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</si>
  <si>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</si>
  <si>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</si>
  <si>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</si>
  <si>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</si>
  <si>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</si>
  <si>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</si>
  <si>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</si>
  <si>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</si>
  <si>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</si>
  <si>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</si>
  <si>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</si>
  <si>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</si>
  <si>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</si>
  <si>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</si>
  <si>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</si>
  <si>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</si>
  <si>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</si>
  <si>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</si>
  <si>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</si>
  <si>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</si>
  <si>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</si>
  <si>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</si>
  <si>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</si>
  <si>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</si>
  <si>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</si>
  <si>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</si>
  <si>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</si>
  <si>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</si>
  <si>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</si>
  <si>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</si>
  <si>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</si>
  <si>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</si>
  <si>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</si>
  <si>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</si>
  <si>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</si>
  <si>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</si>
  <si>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</si>
  <si>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</si>
  <si>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</si>
  <si>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</si>
  <si>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</si>
  <si>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</si>
  <si>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</si>
  <si>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</si>
  <si>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</si>
  <si>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</si>
  <si>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</si>
  <si>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</si>
  <si>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</si>
  <si>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</si>
  <si>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</si>
  <si>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</si>
  <si>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</si>
  <si>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</si>
  <si>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</si>
  <si>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</si>
  <si>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</si>
  <si>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</si>
  <si>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</si>
  <si>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</si>
  <si>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</si>
  <si>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</si>
  <si>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</si>
  <si>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</si>
  <si>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</si>
  <si>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</si>
  <si>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</si>
  <si>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</si>
  <si>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</si>
  <si>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</si>
  <si>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</si>
  <si>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</si>
  <si>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</si>
  <si>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</si>
  <si>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</si>
  <si>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</si>
  <si>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</si>
  <si>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</si>
  <si>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</si>
  <si>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</si>
  <si>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</si>
  <si>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</si>
  <si>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</si>
  <si>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</si>
  <si>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</si>
  <si>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</si>
  <si>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</si>
  <si>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</si>
  <si>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</si>
  <si>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</si>
  <si>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</si>
  <si>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</si>
  <si>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</si>
  <si>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</si>
  <si>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</si>
  <si>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</si>
  <si>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</si>
  <si>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</si>
  <si>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</si>
  <si>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</si>
  <si>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</si>
  <si>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</si>
  <si>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</si>
  <si>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</si>
  <si>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</si>
  <si>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</si>
  <si>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</si>
  <si>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</si>
  <si>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</si>
  <si>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</si>
  <si>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</si>
  <si>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</si>
  <si>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</si>
  <si>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</si>
  <si>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</si>
  <si>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</si>
  <si>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</si>
  <si>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</si>
  <si>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</si>
  <si>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</si>
  <si>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</si>
  <si>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</si>
  <si>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</si>
  <si>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</si>
  <si>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</si>
  <si>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</si>
  <si>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</si>
  <si>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</si>
  <si>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</si>
  <si>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</si>
  <si>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</si>
  <si>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</si>
  <si>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</si>
  <si>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</si>
  <si>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</si>
  <si>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</si>
  <si>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</si>
  <si>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</si>
  <si>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</si>
  <si>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</si>
  <si>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</si>
  <si>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</si>
  <si>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</si>
  <si>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</si>
  <si>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</si>
  <si>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</si>
  <si>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</si>
  <si>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</si>
  <si>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</si>
  <si>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</si>
  <si>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</si>
  <si>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</si>
  <si>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</si>
  <si>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</si>
  <si>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</si>
  <si>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</si>
  <si>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</si>
  <si>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</si>
  <si>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</si>
  <si>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</si>
  <si>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</si>
  <si>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</si>
  <si>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</si>
  <si>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</si>
  <si>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</si>
  <si>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</si>
  <si>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</si>
  <si>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</si>
  <si>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</si>
  <si>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</si>
  <si>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</si>
  <si>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</si>
  <si>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</si>
  <si>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</si>
  <si>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</si>
  <si>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</si>
  <si>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</si>
  <si>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</si>
  <si>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</si>
  <si>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</si>
  <si>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</si>
  <si>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</si>
  <si>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</si>
  <si>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</si>
  <si>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</si>
  <si>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</si>
  <si>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</si>
  <si>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</si>
  <si>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</si>
  <si>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</si>
  <si>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</si>
  <si>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</si>
  <si>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</si>
  <si>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</si>
  <si>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</si>
  <si>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</si>
  <si>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</si>
  <si>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</si>
  <si>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</si>
  <si>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</si>
  <si>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</si>
  <si>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</si>
  <si>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</si>
  <si>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</si>
  <si>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</si>
  <si>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</si>
  <si>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</si>
  <si>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</si>
  <si>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</si>
  <si>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</si>
  <si>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</si>
  <si>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</si>
  <si>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</si>
  <si>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</si>
  <si>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</si>
  <si>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</si>
  <si>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</si>
  <si>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</si>
  <si>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</si>
  <si>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</si>
  <si>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</si>
  <si>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</si>
  <si>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</si>
  <si>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</si>
  <si>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</si>
  <si>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</si>
  <si>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</si>
  <si>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</si>
  <si>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</si>
  <si>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</si>
  <si>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</si>
  <si>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</si>
  <si>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</si>
  <si>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</si>
  <si>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</si>
  <si>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</si>
  <si>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</si>
  <si>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</si>
  <si>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</si>
  <si>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</si>
  <si>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</si>
  <si>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</si>
  <si>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</si>
  <si>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</si>
  <si>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</si>
  <si>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</si>
  <si>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</si>
  <si>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</si>
  <si>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</si>
  <si>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</si>
  <si>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</si>
  <si>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</si>
  <si>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</si>
  <si>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</si>
  <si>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</si>
  <si>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</si>
  <si>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</si>
  <si>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</si>
  <si>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</si>
  <si>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</si>
  <si>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</si>
  <si>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</si>
  <si>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</si>
  <si>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</si>
  <si>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</si>
  <si>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</si>
  <si>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</si>
  <si>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</si>
  <si>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</si>
  <si>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</si>
  <si>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</si>
  <si>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</si>
  <si>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</si>
  <si>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</si>
  <si>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</si>
  <si>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</si>
  <si>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</si>
  <si>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</si>
  <si>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</si>
  <si>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</si>
  <si>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</si>
  <si>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</si>
  <si>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</si>
  <si>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</si>
  <si>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</si>
  <si>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</si>
  <si>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</si>
  <si>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</si>
  <si>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</si>
  <si>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</si>
  <si>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</si>
  <si>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</si>
  <si>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</si>
  <si>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</si>
  <si>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</si>
  <si>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</si>
  <si>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</si>
  <si>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</si>
  <si>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</si>
  <si>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</si>
  <si>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</si>
  <si>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</si>
  <si>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</si>
  <si>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</si>
  <si>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</si>
  <si>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</si>
  <si>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</si>
  <si>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</si>
  <si>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</si>
  <si>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</si>
  <si>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</si>
  <si>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</si>
  <si>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</si>
  <si>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</si>
  <si>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</si>
  <si>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</si>
  <si>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</si>
  <si>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</si>
  <si>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</si>
  <si>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</si>
  <si>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</si>
  <si>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</si>
  <si>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</si>
  <si>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</si>
  <si>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</si>
  <si>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</si>
  <si>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</si>
  <si>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</si>
  <si>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</si>
  <si>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</si>
  <si>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</si>
  <si>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</si>
  <si>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</si>
  <si>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</si>
  <si>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</si>
  <si>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</si>
  <si>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</si>
  <si>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</si>
  <si>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</si>
  <si>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</si>
  <si>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</si>
  <si>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</si>
  <si>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</si>
  <si>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</si>
  <si>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</si>
  <si>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</si>
  <si>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</si>
  <si>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</si>
  <si>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</si>
  <si>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</si>
  <si>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</si>
  <si>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</si>
  <si>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</si>
  <si>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</si>
  <si>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</si>
  <si>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</si>
  <si>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</si>
  <si>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</si>
  <si>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</si>
  <si>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</si>
  <si>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</si>
  <si>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</si>
  <si>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</si>
  <si>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</si>
  <si>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</si>
  <si>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</si>
  <si>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</si>
  <si>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</si>
  <si>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</si>
  <si>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</si>
  <si>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</si>
  <si>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</si>
  <si>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</si>
  <si>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</si>
  <si>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</si>
  <si>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</si>
  <si>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</si>
  <si>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</si>
  <si>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</si>
  <si>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</si>
  <si>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</si>
  <si>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</si>
  <si>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</si>
  <si>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</si>
  <si>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</si>
  <si>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</si>
  <si>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</si>
  <si>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</si>
  <si>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</si>
  <si>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</si>
  <si>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</si>
  <si>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</si>
  <si>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</si>
  <si>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</si>
  <si>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</si>
  <si>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</si>
  <si>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</si>
  <si>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</si>
  <si>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</si>
  <si>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</si>
  <si>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</si>
  <si>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</si>
  <si>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</si>
  <si>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</si>
  <si>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</si>
  <si>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</si>
  <si>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</si>
  <si>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</si>
  <si>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</si>
  <si>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</si>
  <si>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</si>
  <si>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</si>
  <si>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</si>
  <si>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</si>
  <si>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</si>
  <si>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</si>
  <si>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</si>
  <si>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</si>
  <si>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</si>
  <si>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</si>
  <si>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</si>
  <si>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</si>
  <si>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</si>
  <si>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</si>
  <si>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</si>
  <si>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</si>
  <si>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</si>
  <si>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</si>
  <si>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</si>
  <si>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</si>
  <si>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</si>
  <si>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</si>
  <si>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</si>
  <si>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</si>
  <si>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</si>
  <si>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</si>
  <si>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</si>
  <si>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</si>
  <si>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</si>
  <si>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</si>
  <si>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</si>
  <si>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</si>
  <si>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</si>
  <si>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</si>
  <si>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</si>
  <si>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</si>
  <si>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</si>
  <si>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</si>
  <si>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</si>
  <si>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</si>
  <si>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</si>
  <si>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</si>
  <si>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</si>
  <si>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</si>
  <si>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</si>
  <si>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</si>
  <si>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</si>
  <si>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</si>
  <si>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</si>
  <si>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</si>
  <si>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</si>
  <si>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</si>
  <si>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</si>
  <si>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</si>
  <si>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</si>
  <si>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</si>
  <si>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</si>
  <si>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</si>
  <si>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</si>
  <si>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</si>
  <si>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</si>
  <si>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</si>
  <si>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</si>
  <si>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</si>
  <si>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</si>
  <si>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</si>
  <si>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</si>
  <si>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</si>
  <si>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</si>
  <si>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</si>
  <si>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</si>
  <si>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</si>
  <si>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</si>
  <si>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</si>
  <si>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</si>
  <si>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</si>
  <si>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</si>
  <si>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</si>
  <si>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</si>
  <si>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</si>
  <si>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</si>
  <si>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</si>
  <si>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</si>
  <si>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</si>
  <si>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</si>
  <si>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</si>
  <si>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</si>
  <si>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</si>
  <si>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</si>
  <si>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</si>
  <si>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</si>
  <si>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</si>
  <si>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</si>
  <si>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</si>
  <si>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</si>
  <si>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</si>
  <si>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</si>
  <si>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</si>
  <si>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</si>
  <si>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</si>
  <si>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</si>
  <si>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</si>
  <si>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</si>
  <si>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</si>
  <si>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</si>
  <si>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</si>
  <si>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</si>
  <si>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</si>
  <si>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</si>
  <si>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</si>
  <si>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</si>
  <si>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</si>
  <si>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</si>
  <si>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</si>
  <si>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</si>
  <si>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</si>
  <si>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</si>
  <si>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</si>
  <si>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</si>
  <si>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</si>
  <si>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</si>
  <si>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</si>
  <si>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</si>
  <si>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</si>
  <si>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</si>
  <si>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</si>
  <si>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</si>
  <si>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</si>
  <si>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</si>
  <si>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</si>
  <si>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</si>
  <si>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</si>
  <si>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</si>
  <si>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</si>
  <si>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</si>
  <si>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</si>
  <si>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</si>
  <si>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</si>
  <si>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</si>
  <si>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</si>
  <si>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</si>
  <si>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</si>
  <si>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</si>
  <si>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</si>
  <si>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</si>
  <si>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</si>
  <si>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</si>
  <si>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</si>
  <si>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</si>
  <si>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</si>
  <si>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</si>
  <si>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</si>
  <si>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</si>
  <si>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</si>
  <si>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</si>
  <si>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</si>
  <si>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</si>
  <si>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</si>
  <si>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</si>
  <si>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</si>
  <si>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</si>
  <si>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</si>
  <si>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</si>
  <si>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</si>
  <si>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</si>
  <si>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</si>
  <si>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</si>
  <si>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</si>
  <si>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</si>
  <si>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</si>
  <si>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</si>
  <si>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</si>
  <si>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</si>
  <si>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</si>
  <si>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</si>
  <si>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</si>
  <si>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</si>
  <si>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</si>
  <si>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</si>
  <si>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</si>
  <si>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</si>
  <si>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</si>
  <si>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</si>
  <si>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</si>
  <si>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</si>
  <si>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</si>
  <si>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</si>
  <si>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</si>
  <si>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</si>
  <si>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</si>
  <si>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</si>
  <si>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</si>
  <si>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</si>
  <si>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</si>
  <si>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</si>
  <si>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</si>
  <si>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</si>
  <si>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</si>
  <si>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</si>
  <si>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</si>
  <si>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</si>
  <si>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</si>
  <si>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</si>
  <si>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</si>
  <si>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</si>
  <si>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</si>
  <si>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</si>
  <si>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</si>
  <si>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</si>
  <si>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</si>
  <si>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</si>
  <si>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</si>
  <si>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</si>
  <si>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</si>
  <si>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</si>
  <si>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</si>
  <si>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</si>
  <si>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</si>
  <si>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</si>
  <si>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</si>
  <si>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</si>
  <si>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</si>
  <si>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</si>
  <si>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</si>
  <si>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</si>
  <si>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</si>
  <si>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</si>
  <si>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</si>
  <si>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</si>
  <si>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</si>
  <si>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</si>
  <si>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</si>
  <si>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</si>
  <si>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</si>
  <si>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</si>
  <si>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</si>
  <si>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</si>
  <si>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</si>
  <si>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</si>
  <si>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</si>
  <si>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</si>
  <si>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</si>
  <si>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</si>
  <si>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</si>
  <si>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</si>
  <si>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</si>
  <si>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</si>
  <si>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</si>
  <si>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</si>
  <si>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</si>
  <si>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</si>
  <si>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</si>
  <si>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</si>
  <si>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</si>
  <si>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</si>
  <si>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</si>
  <si>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</si>
  <si>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</si>
  <si>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</si>
  <si>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</si>
  <si>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</si>
  <si>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</si>
  <si>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</si>
  <si>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</si>
  <si>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</si>
  <si>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</si>
  <si>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</si>
  <si>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</si>
  <si>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</si>
  <si>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</si>
  <si>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</si>
  <si>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</si>
  <si>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</si>
  <si>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</si>
  <si>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</si>
  <si>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</si>
  <si>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</si>
  <si>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</si>
  <si>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</si>
  <si>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</si>
  <si>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</si>
  <si>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</si>
  <si>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</si>
  <si>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</si>
  <si>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</si>
  <si>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</si>
  <si>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</si>
  <si>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</si>
  <si>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</si>
  <si>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</si>
  <si>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</si>
  <si>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</si>
  <si>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</si>
  <si>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</si>
  <si>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</si>
  <si>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</si>
  <si>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</si>
  <si>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</si>
  <si>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</si>
  <si>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</si>
  <si>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</si>
  <si>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</si>
  <si>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</si>
  <si>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</si>
  <si>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</si>
  <si>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</si>
  <si>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</si>
  <si>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</si>
  <si>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</si>
  <si>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</si>
  <si>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</si>
  <si>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</si>
  <si>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</si>
  <si>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</si>
  <si>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</si>
  <si>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</si>
  <si>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</si>
  <si>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</si>
  <si>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</si>
  <si>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</si>
  <si>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</si>
  <si>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</si>
  <si>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</si>
  <si>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</si>
  <si>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</si>
  <si>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</si>
  <si>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</si>
  <si>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</si>
  <si>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</si>
  <si>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</si>
  <si>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</si>
  <si>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</si>
  <si>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</si>
  <si>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</si>
  <si>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</si>
  <si>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</si>
  <si>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</si>
  <si>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</si>
  <si>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</si>
  <si>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</si>
  <si>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</si>
  <si>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</si>
  <si>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</si>
  <si>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</si>
  <si>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</si>
  <si>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</si>
  <si>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</si>
  <si>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</si>
  <si>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</si>
  <si>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</si>
  <si>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</si>
  <si>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</si>
  <si>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</si>
  <si>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</si>
  <si>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</si>
  <si>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</si>
  <si>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</si>
  <si>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</si>
  <si>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</si>
  <si>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</si>
  <si>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</si>
  <si>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</si>
  <si>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</si>
  <si>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</si>
  <si>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</si>
  <si>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</si>
  <si>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</si>
  <si>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</si>
  <si>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</si>
  <si>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</si>
  <si>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</si>
  <si>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</si>
  <si>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</si>
  <si>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</si>
  <si>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</si>
  <si>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</si>
  <si>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</si>
  <si>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</si>
  <si>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</si>
  <si>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</si>
  <si>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</si>
  <si>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</si>
  <si>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</si>
  <si>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</si>
  <si>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</si>
  <si>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</si>
  <si>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</si>
  <si>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</si>
  <si>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</si>
  <si>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</si>
  <si>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</si>
  <si>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</si>
  <si>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</si>
  <si>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</si>
  <si>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</si>
  <si>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</si>
  <si>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</si>
  <si>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</si>
  <si>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</si>
  <si>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</si>
  <si>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</si>
  <si>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</si>
  <si>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</si>
  <si>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</si>
  <si>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</si>
  <si>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</si>
  <si>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</si>
  <si>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</si>
  <si>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</si>
  <si>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</si>
  <si>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</si>
  <si>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</si>
  <si>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</si>
  <si>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</si>
  <si>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</si>
  <si>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</si>
  <si>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</si>
  <si>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</si>
  <si>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</si>
  <si>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</si>
  <si>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</si>
  <si>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</si>
  <si>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</si>
  <si>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</si>
  <si>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</si>
  <si>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</si>
  <si>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</si>
  <si>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</si>
  <si>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</si>
  <si>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</si>
  <si>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</si>
  <si>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</si>
  <si>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</si>
  <si>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</si>
  <si>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</si>
  <si>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</si>
  <si>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</si>
  <si>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</si>
  <si>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</si>
  <si>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</si>
  <si>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</si>
  <si>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</si>
  <si>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</si>
  <si>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</si>
  <si>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</si>
  <si>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</si>
  <si>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</si>
  <si>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</si>
  <si>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</si>
  <si>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</si>
  <si>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</si>
  <si>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</si>
  <si>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</si>
  <si>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</si>
  <si>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</si>
  <si>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</si>
  <si>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</si>
  <si>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</si>
  <si>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</si>
  <si>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</si>
  <si>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</si>
  <si>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</si>
  <si>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</si>
  <si>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</si>
  <si>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</si>
  <si>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</si>
  <si>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</si>
  <si>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</si>
  <si>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</si>
  <si>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</si>
  <si>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</si>
  <si>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</si>
  <si>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</si>
  <si>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</si>
  <si>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</si>
  <si>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</si>
  <si>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</si>
  <si>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</si>
  <si>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</si>
  <si>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</si>
  <si>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</si>
  <si>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</si>
  <si>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</si>
  <si>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</si>
  <si>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</si>
  <si>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</si>
  <si>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</si>
  <si>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</si>
  <si>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</si>
  <si>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</si>
  <si>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</si>
  <si>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</si>
  <si>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</si>
  <si>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</si>
  <si>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</si>
  <si>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</si>
  <si>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</si>
  <si>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</si>
  <si>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</si>
  <si>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</si>
  <si>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</si>
  <si>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</si>
  <si>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</si>
  <si>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</si>
  <si>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</si>
  <si>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</si>
  <si>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</si>
  <si>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</si>
  <si>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</si>
  <si>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</si>
  <si>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</si>
  <si>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</si>
  <si>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</si>
  <si>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</si>
  <si>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</si>
  <si>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</si>
  <si>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</si>
  <si>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</si>
  <si>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</si>
  <si>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</si>
  <si>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</si>
  <si>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</si>
  <si>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</si>
  <si>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</si>
  <si>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</si>
  <si>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</si>
  <si>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</si>
  <si>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</si>
  <si>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</si>
  <si>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</si>
  <si>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</si>
  <si>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</si>
  <si>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</si>
  <si>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</si>
  <si>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</si>
  <si>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</si>
  <si>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</si>
  <si>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</si>
  <si>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</si>
  <si>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</si>
  <si>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</si>
  <si>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</si>
  <si>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</si>
  <si>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</si>
  <si>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</si>
  <si>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</si>
  <si>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</si>
  <si>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</si>
  <si>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</si>
  <si>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</si>
  <si>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</si>
  <si>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</si>
  <si>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</si>
  <si>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</si>
  <si>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</si>
  <si>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</si>
  <si>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</si>
  <si>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</si>
  <si>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</si>
  <si>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</si>
  <si>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</si>
  <si>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</si>
  <si>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</si>
  <si>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</si>
  <si>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</si>
  <si>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</si>
  <si>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</si>
  <si>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</si>
  <si>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</si>
  <si>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</si>
  <si>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</si>
  <si>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</si>
  <si>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</si>
  <si>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</si>
  <si>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</si>
  <si>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</si>
  <si>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</si>
  <si>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</si>
  <si>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</si>
  <si>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</si>
  <si>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</si>
  <si>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</si>
  <si>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</si>
  <si>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</si>
  <si>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</si>
  <si>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</si>
  <si>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</si>
  <si>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</si>
  <si>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</si>
  <si>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</si>
  <si>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</si>
  <si>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</si>
  <si>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</si>
  <si>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</si>
  <si>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</si>
  <si>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</si>
  <si>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</si>
  <si>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</si>
  <si>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</si>
  <si>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</si>
  <si>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</si>
  <si>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</si>
  <si>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</si>
  <si>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</si>
  <si>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</si>
  <si>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</si>
  <si>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</si>
  <si>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</si>
  <si>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</si>
  <si>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</si>
  <si>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</si>
  <si>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</si>
  <si>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</si>
  <si>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</si>
  <si>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</si>
  <si>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</si>
  <si>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</si>
  <si>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</si>
  <si>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</si>
  <si>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</si>
  <si>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</si>
  <si>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</si>
  <si>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</si>
  <si>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</si>
  <si>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</si>
  <si>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</si>
  <si>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</si>
  <si>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</si>
  <si>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</si>
  <si>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</si>
  <si>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</si>
  <si>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</si>
  <si>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</si>
  <si>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</si>
  <si>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</si>
  <si>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</si>
  <si>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</si>
  <si>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</si>
  <si>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</si>
  <si>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</si>
  <si>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</si>
  <si>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</si>
  <si>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</si>
  <si>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</si>
  <si>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</si>
  <si>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</si>
  <si>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</si>
  <si>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</si>
  <si>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</si>
  <si>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</si>
  <si>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</si>
  <si>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</si>
  <si>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</si>
  <si>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</si>
  <si>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</si>
  <si>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</si>
  <si>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</si>
  <si>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</si>
  <si>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</si>
  <si>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</si>
  <si>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</si>
  <si>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</si>
  <si>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</si>
  <si>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</si>
  <si>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</si>
  <si>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</si>
  <si>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</si>
  <si>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</si>
  <si>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</si>
  <si>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</si>
  <si>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</si>
  <si>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</si>
  <si>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</si>
  <si>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</si>
  <si>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</si>
  <si>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</si>
  <si>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</si>
  <si>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</si>
  <si>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</si>
  <si>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</si>
  <si>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</si>
  <si>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</si>
  <si>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</si>
  <si>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</si>
  <si>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</si>
  <si>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</si>
  <si>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</si>
  <si>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</si>
  <si>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</si>
  <si>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</si>
  <si>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</si>
  <si>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</si>
  <si>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</si>
  <si>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</si>
  <si>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</si>
  <si>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</si>
  <si>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</si>
  <si>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</si>
  <si>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</si>
  <si>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</si>
  <si>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</si>
  <si>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</si>
  <si>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</si>
  <si>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</si>
  <si>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</si>
  <si>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</si>
  <si>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</si>
  <si>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</si>
  <si>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</si>
  <si>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</si>
  <si>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</si>
  <si>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</si>
  <si>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</si>
  <si>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</si>
  <si>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</si>
  <si>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</si>
  <si>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</si>
  <si>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</si>
  <si>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</si>
  <si>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</si>
  <si>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</si>
  <si>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</si>
  <si>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</si>
  <si>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</si>
  <si>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</si>
  <si>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</si>
  <si>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</si>
  <si>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</si>
  <si>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</si>
  <si>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</si>
  <si>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</si>
  <si>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</si>
  <si>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</si>
  <si>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</si>
  <si>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</si>
  <si>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</si>
  <si>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</si>
  <si>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</si>
  <si>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</si>
  <si>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</si>
  <si>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</si>
  <si>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</si>
  <si>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</si>
  <si>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</si>
  <si>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</si>
  <si>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</si>
  <si>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</si>
  <si>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</si>
  <si>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</si>
  <si>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</si>
  <si>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</si>
  <si>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</si>
  <si>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</si>
  <si>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</si>
  <si>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</si>
  <si>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</si>
  <si>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</si>
  <si>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</si>
  <si>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</si>
  <si>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</si>
  <si>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</si>
  <si>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</si>
  <si>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</si>
  <si>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</si>
  <si>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</si>
  <si>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</si>
  <si>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</si>
  <si>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</si>
  <si>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</si>
  <si>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</si>
  <si>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</si>
  <si>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</si>
  <si>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</si>
  <si>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</si>
  <si>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</si>
  <si>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</si>
  <si>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</si>
  <si>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</si>
  <si>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</si>
  <si>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</si>
  <si>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</si>
  <si>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</si>
  <si>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</si>
  <si>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</si>
  <si>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</si>
  <si>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</si>
  <si>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</si>
  <si>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</si>
  <si>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</si>
  <si>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</si>
  <si>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</si>
  <si>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</si>
  <si>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</si>
  <si>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</si>
  <si>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</si>
  <si>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</si>
  <si>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</si>
  <si>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</si>
  <si>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</si>
  <si>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</si>
  <si>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</si>
  <si>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</si>
  <si>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</si>
  <si>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</si>
  <si>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</si>
  <si>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</si>
  <si>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</si>
  <si>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</si>
  <si>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</si>
  <si>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</si>
  <si>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</si>
  <si>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</si>
  <si>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</si>
  <si>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</si>
  <si>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</si>
  <si>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</si>
  <si>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</si>
  <si>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</si>
  <si>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</si>
  <si>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</si>
  <si>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</si>
  <si>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</si>
  <si>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</si>
  <si>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</si>
  <si>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</si>
  <si>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</si>
  <si>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</si>
  <si>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</si>
  <si>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</si>
  <si>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</si>
  <si>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</si>
  <si>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</si>
  <si>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</si>
  <si>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</si>
  <si>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</si>
  <si>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</si>
  <si>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</si>
  <si>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</si>
  <si>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</si>
  <si>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</si>
  <si>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</si>
  <si>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</si>
  <si>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</si>
  <si>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</si>
  <si>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</si>
  <si>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</si>
  <si>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</si>
  <si>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</si>
  <si>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</si>
  <si>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</si>
  <si>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</si>
  <si>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</si>
  <si>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</si>
  <si>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</si>
  <si>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</si>
  <si>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</si>
  <si>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</si>
  <si>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</si>
  <si>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</si>
  <si>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</si>
  <si>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</si>
  <si>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</si>
  <si>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</si>
  <si>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</si>
  <si>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</si>
  <si>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</si>
  <si>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</si>
  <si>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</si>
  <si>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</si>
  <si>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</si>
  <si>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</si>
  <si>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</si>
  <si>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</si>
  <si>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</si>
  <si>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</si>
  <si>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</si>
  <si>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</si>
  <si>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</si>
  <si>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</si>
  <si>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</si>
  <si>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</si>
  <si>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</si>
  <si>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</si>
  <si>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</si>
  <si>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</si>
  <si>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</si>
  <si>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</si>
  <si>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</si>
  <si>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</si>
  <si>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</si>
  <si>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</si>
  <si>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</si>
  <si>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</si>
  <si>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</si>
  <si>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</si>
  <si>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</si>
  <si>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</si>
  <si>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</si>
  <si>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</si>
  <si>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</si>
  <si>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</si>
  <si>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</si>
  <si>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</si>
  <si>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</si>
  <si>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</si>
  <si>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</si>
  <si>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</si>
  <si>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</si>
  <si>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</si>
  <si>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</si>
  <si>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</si>
  <si>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</si>
  <si>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</si>
  <si>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</si>
  <si>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</si>
  <si>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</si>
  <si>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</si>
  <si>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</si>
  <si>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</si>
  <si>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</si>
  <si>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</si>
  <si>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</si>
  <si>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</si>
  <si>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</si>
  <si>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</si>
  <si>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</si>
  <si>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</si>
  <si>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</si>
  <si>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</si>
  <si>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</si>
  <si>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</si>
  <si>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</si>
  <si>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</si>
  <si>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</si>
  <si>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</si>
  <si>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</si>
  <si>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</si>
  <si>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</si>
  <si>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</si>
  <si>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</si>
  <si>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</si>
  <si>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</si>
  <si>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</si>
  <si>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</si>
  <si>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</si>
  <si>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</si>
  <si>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</si>
  <si>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</si>
  <si>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</si>
  <si>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</si>
  <si>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</si>
  <si>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</si>
  <si>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</si>
  <si>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</si>
  <si>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</si>
  <si>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</si>
  <si>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</si>
  <si>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</si>
  <si>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</si>
  <si>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</si>
  <si>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</si>
  <si>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</si>
  <si>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</si>
  <si>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</si>
  <si>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</si>
  <si>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</si>
  <si>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</si>
  <si>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</si>
  <si>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</si>
  <si>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</si>
  <si>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</si>
  <si>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</si>
  <si>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</si>
  <si>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</si>
  <si>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</si>
  <si>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</si>
  <si>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</si>
  <si>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</si>
  <si>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</si>
  <si>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</si>
  <si>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</si>
  <si>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</si>
  <si>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</si>
  <si>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</si>
  <si>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</si>
  <si>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</si>
  <si>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</si>
  <si>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</si>
  <si>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</si>
  <si>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</si>
  <si>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</si>
  <si>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</si>
  <si>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</si>
  <si>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</si>
  <si>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</si>
  <si>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</si>
  <si>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</si>
  <si>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</si>
  <si>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</si>
  <si>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</si>
  <si>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</si>
  <si>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</si>
  <si>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</si>
  <si>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</si>
  <si>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</si>
  <si>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</si>
  <si>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</si>
  <si>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</si>
  <si>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</si>
  <si>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</si>
  <si>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</si>
  <si>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</si>
  <si>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</si>
  <si>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</si>
  <si>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</si>
  <si>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</si>
  <si>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</si>
  <si>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</si>
  <si>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</si>
  <si>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</si>
  <si>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</si>
  <si>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</si>
  <si>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</si>
  <si>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</si>
  <si>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</si>
  <si>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</si>
  <si>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</si>
  <si>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</si>
  <si>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</si>
  <si>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</si>
  <si>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</si>
  <si>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</si>
  <si>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</si>
  <si>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</si>
  <si>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</si>
  <si>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</si>
  <si>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</si>
  <si>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</si>
  <si>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</si>
  <si>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</si>
  <si>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</si>
  <si>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</si>
  <si>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</si>
  <si>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</si>
  <si>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</si>
  <si>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</si>
  <si>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</si>
  <si>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</si>
  <si>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</si>
  <si>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</si>
  <si>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</si>
  <si>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</si>
  <si>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</si>
  <si>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</si>
  <si>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</si>
  <si>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</si>
  <si>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</si>
  <si>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</si>
  <si>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</si>
  <si>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</si>
  <si>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</si>
  <si>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</si>
  <si>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</si>
  <si>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</si>
  <si>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</si>
  <si>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</si>
  <si>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</si>
  <si>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</si>
  <si>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</si>
  <si>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</si>
  <si>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</si>
  <si>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</si>
  <si>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</si>
  <si>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</si>
  <si>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</si>
  <si>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</si>
  <si>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</si>
  <si>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</si>
  <si>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</si>
  <si>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</si>
  <si>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</si>
  <si>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</si>
  <si>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</si>
  <si>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</si>
  <si>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</si>
  <si>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</si>
  <si>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</si>
  <si>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</si>
  <si>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</si>
  <si>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</si>
  <si>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</si>
  <si>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</si>
  <si>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</si>
  <si>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</si>
  <si>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</si>
  <si>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</si>
  <si>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</si>
  <si>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</si>
  <si>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</si>
  <si>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</si>
  <si>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</si>
  <si>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</si>
  <si>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</si>
  <si>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</si>
  <si>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</si>
  <si>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</si>
  <si>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</si>
  <si>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</si>
  <si>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</si>
  <si>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</si>
  <si>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</si>
  <si>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</si>
  <si>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</si>
  <si>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</si>
  <si>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</si>
  <si>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</si>
  <si>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</si>
  <si>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</si>
  <si>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</si>
  <si>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</si>
  <si>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</si>
  <si>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</si>
  <si>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</si>
  <si>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</si>
  <si>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</si>
  <si>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</si>
  <si>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</si>
  <si>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</si>
  <si>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</si>
  <si>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</si>
  <si>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</si>
  <si>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</si>
  <si>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</si>
  <si>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</si>
  <si>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</si>
  <si>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</si>
  <si>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</si>
  <si>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</si>
  <si>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</si>
  <si>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</si>
  <si>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</si>
  <si>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</si>
  <si>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</si>
  <si>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</si>
  <si>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</si>
  <si>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</si>
  <si>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</si>
  <si>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</si>
  <si>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</si>
  <si>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</si>
  <si>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</si>
  <si>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</si>
  <si>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</si>
  <si>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</si>
  <si>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</si>
  <si>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</si>
  <si>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</si>
  <si>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</si>
  <si>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</si>
  <si>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</si>
  <si>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</si>
  <si>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</si>
  <si>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</si>
  <si>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</si>
  <si>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</si>
  <si>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</si>
  <si>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</si>
  <si>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</si>
  <si>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</si>
  <si>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</si>
  <si>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</si>
  <si>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</si>
  <si>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</si>
  <si>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</si>
  <si>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</si>
  <si>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</si>
  <si>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</si>
  <si>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</si>
  <si>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</si>
  <si>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</si>
  <si>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</si>
  <si>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</si>
  <si>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</si>
  <si>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</si>
  <si>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</si>
  <si>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</si>
  <si>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</si>
  <si>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</si>
  <si>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</si>
  <si>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</si>
  <si>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</si>
  <si>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</si>
  <si>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</si>
  <si>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</si>
  <si>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</si>
  <si>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</si>
  <si>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</si>
  <si>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</si>
  <si>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</si>
  <si>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</si>
  <si>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</si>
  <si>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</si>
  <si>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</si>
  <si>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</si>
  <si>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</si>
  <si>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</si>
  <si>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</si>
  <si>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</si>
  <si>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</si>
  <si>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</si>
  <si>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</si>
  <si>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</si>
  <si>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</si>
  <si>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</si>
  <si>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</si>
  <si>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</si>
  <si>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</si>
  <si>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</si>
  <si>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</si>
  <si>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</si>
  <si>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</si>
  <si>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</si>
  <si>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</si>
  <si>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</si>
  <si>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</si>
  <si>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</si>
  <si>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</si>
  <si>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</si>
  <si>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</si>
  <si>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</si>
  <si>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</si>
  <si>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</si>
  <si>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</si>
  <si>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</si>
  <si>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</si>
  <si>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</si>
  <si>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</si>
  <si>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</si>
  <si>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</si>
  <si>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</si>
  <si>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</si>
  <si>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</si>
  <si>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</si>
  <si>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</si>
  <si>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</si>
  <si>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</si>
  <si>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</si>
  <si>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</si>
  <si>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</si>
  <si>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</si>
  <si>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</si>
  <si>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</si>
  <si>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</si>
  <si>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</si>
  <si>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</si>
  <si>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</si>
  <si>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</si>
  <si>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</si>
  <si>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</si>
  <si>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</si>
  <si>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</si>
  <si>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</si>
  <si>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</si>
  <si>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</si>
  <si>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</si>
  <si>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</si>
  <si>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</si>
  <si>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</si>
  <si>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</si>
  <si>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</si>
  <si>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</si>
  <si>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</si>
  <si>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</si>
  <si>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</si>
  <si>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</si>
  <si>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</si>
  <si>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</si>
  <si>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</si>
  <si>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</si>
  <si>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</si>
  <si>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</si>
  <si>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</si>
  <si>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</si>
  <si>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</si>
  <si>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</si>
  <si>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</si>
  <si>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</si>
  <si>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</si>
  <si>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</si>
  <si>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</si>
  <si>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</si>
  <si>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</si>
  <si>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</si>
  <si>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</si>
  <si>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</si>
  <si>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</si>
  <si>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</si>
  <si>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</si>
  <si>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</si>
  <si>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</si>
  <si>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</si>
  <si>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</si>
  <si>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</si>
  <si>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</si>
  <si>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</si>
  <si>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</si>
  <si>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</si>
  <si>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</si>
  <si>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</si>
  <si>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</si>
  <si>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</si>
  <si>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</si>
  <si>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</si>
  <si>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</si>
  <si>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</si>
  <si>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</si>
  <si>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</si>
  <si>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</si>
  <si>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</si>
  <si>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</si>
  <si>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</si>
  <si>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</si>
  <si>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</si>
  <si>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</si>
  <si>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</si>
  <si>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</si>
  <si>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</si>
  <si>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</si>
  <si>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</si>
  <si>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</si>
  <si>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</si>
  <si>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</si>
  <si>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</si>
  <si>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</si>
  <si>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</si>
  <si>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</si>
  <si>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</si>
  <si>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</si>
  <si>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</si>
  <si>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</si>
  <si>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</si>
  <si>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</si>
  <si>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</si>
  <si>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</si>
  <si>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</si>
  <si>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</si>
  <si>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</si>
  <si>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</si>
  <si>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</si>
  <si>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</si>
  <si>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</si>
  <si>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</si>
  <si>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</si>
  <si>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</si>
  <si>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</si>
  <si>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</si>
  <si>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</si>
  <si>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</si>
  <si>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</si>
  <si>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</si>
  <si>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</si>
  <si>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</si>
  <si>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</si>
  <si>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</si>
  <si>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</si>
  <si>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</si>
  <si>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</si>
  <si>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</si>
  <si>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</si>
  <si>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</si>
  <si>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</si>
  <si>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</si>
  <si>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</si>
  <si>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</si>
  <si>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</si>
  <si>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</si>
  <si>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</si>
  <si>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</si>
  <si>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</si>
  <si>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</si>
  <si>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</si>
  <si>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</si>
  <si>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</si>
  <si>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</si>
  <si>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</si>
  <si>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</si>
  <si>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</si>
  <si>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</si>
  <si>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</si>
  <si>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</si>
  <si>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</si>
  <si>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</si>
  <si>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</si>
  <si>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</si>
  <si>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</si>
  <si>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</si>
  <si>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</si>
  <si>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</si>
  <si>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</si>
  <si>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</si>
  <si>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</si>
  <si>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</si>
  <si>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</si>
  <si>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</si>
  <si>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</si>
  <si>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</si>
  <si>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</si>
  <si>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</si>
  <si>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</si>
  <si>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</si>
  <si>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</si>
  <si>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</si>
  <si>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</si>
  <si>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</si>
  <si>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</si>
  <si>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</si>
  <si>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</si>
  <si>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</si>
  <si>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</si>
  <si>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</si>
  <si>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</si>
  <si>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</si>
  <si>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</si>
  <si>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</si>
  <si>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</si>
  <si>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</si>
  <si>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</si>
  <si>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</si>
  <si>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</si>
  <si>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</si>
  <si>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</si>
  <si>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</si>
  <si>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</si>
  <si>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</si>
  <si>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</si>
  <si>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</si>
  <si>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</si>
  <si>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</si>
  <si>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</si>
  <si>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</si>
  <si>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</si>
  <si>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</si>
  <si>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</si>
  <si>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</si>
  <si>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</si>
  <si>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</si>
  <si>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</si>
  <si>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</si>
  <si>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</si>
  <si>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</si>
  <si>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</si>
  <si>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</si>
  <si>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</si>
  <si>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</si>
  <si>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</si>
  <si>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</si>
  <si>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</si>
  <si>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</si>
  <si>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</si>
  <si>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</si>
  <si>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</si>
  <si>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</si>
  <si>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</si>
  <si>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</si>
  <si>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</si>
  <si>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</si>
  <si>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</si>
  <si>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</si>
  <si>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</si>
  <si>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</si>
  <si>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</si>
  <si>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</si>
  <si>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</si>
  <si>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</si>
  <si>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</si>
  <si>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</si>
  <si>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</si>
  <si>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</si>
  <si>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</si>
  <si>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</si>
  <si>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</si>
  <si>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</si>
  <si>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</si>
  <si>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</si>
  <si>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</si>
  <si>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</si>
  <si>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</si>
  <si>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</si>
  <si>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</si>
  <si>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</si>
  <si>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</si>
  <si>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</si>
  <si>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</si>
  <si>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</si>
  <si>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</si>
  <si>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</si>
  <si>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</si>
  <si>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</si>
  <si>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</si>
  <si>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</si>
  <si>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</si>
  <si>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</si>
  <si>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</si>
  <si>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</si>
  <si>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</si>
  <si>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</si>
  <si>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</si>
  <si>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</si>
  <si>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</si>
  <si>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</si>
  <si>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</si>
  <si>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</si>
  <si>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</si>
  <si>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</si>
  <si>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</si>
  <si>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</si>
  <si>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</si>
  <si>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</si>
  <si>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</si>
  <si>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</si>
  <si>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</si>
  <si>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</si>
  <si>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</si>
  <si>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</si>
  <si>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</si>
  <si>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</si>
  <si>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</si>
  <si>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</si>
  <si>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</si>
  <si>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</si>
  <si>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</si>
  <si>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</si>
  <si>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</si>
  <si>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</si>
  <si>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</si>
  <si>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</si>
  <si>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</si>
  <si>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</si>
  <si>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</si>
  <si>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</si>
  <si>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</si>
  <si>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</si>
  <si>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</si>
  <si>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</si>
  <si>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</si>
  <si>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</si>
  <si>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</si>
  <si>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</si>
  <si>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</si>
  <si>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</si>
  <si>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</si>
  <si>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</si>
  <si>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</si>
  <si>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</si>
  <si>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</si>
  <si>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</si>
  <si>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</si>
  <si>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</si>
  <si>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</si>
  <si>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</si>
  <si>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</si>
  <si>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</si>
  <si>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</si>
  <si>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</si>
  <si>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</si>
  <si>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</si>
  <si>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</si>
  <si>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</si>
  <si>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</si>
  <si>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</si>
  <si>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</si>
  <si>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</si>
  <si>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</si>
  <si>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</si>
  <si>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</si>
  <si>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</si>
  <si>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</si>
  <si>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</si>
  <si>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</si>
  <si>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</si>
  <si>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</si>
  <si>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</si>
  <si>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</si>
  <si>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</si>
  <si>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</si>
  <si>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</si>
  <si>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</si>
  <si>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</si>
  <si>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</si>
  <si>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</si>
  <si>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</si>
  <si>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</si>
  <si>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</si>
  <si>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</si>
  <si>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</si>
  <si>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</si>
  <si>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</si>
  <si>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</si>
  <si>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</si>
  <si>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</si>
  <si>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</si>
  <si>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</si>
  <si>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</si>
  <si>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</si>
  <si>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</si>
  <si>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</si>
  <si>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</si>
  <si>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</si>
  <si>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</si>
  <si>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</si>
  <si>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</si>
  <si>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</si>
  <si>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</si>
  <si>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</si>
  <si>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</si>
  <si>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</si>
  <si>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</si>
  <si>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</si>
  <si>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</si>
  <si>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</si>
  <si>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</si>
  <si>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</si>
  <si>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</si>
  <si>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</si>
  <si>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</si>
  <si>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</si>
  <si>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</si>
  <si>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</si>
  <si>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</si>
  <si>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</si>
  <si>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</si>
  <si>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</si>
  <si>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</si>
  <si>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</si>
  <si>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</si>
  <si>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</si>
  <si>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</si>
  <si>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</si>
  <si>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</si>
  <si>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</si>
  <si>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</si>
  <si>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</si>
  <si>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</si>
  <si>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</si>
  <si>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</si>
  <si>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</si>
  <si>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</si>
  <si>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</si>
  <si>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</si>
  <si>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</si>
  <si>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</si>
  <si>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</si>
  <si>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</si>
  <si>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</si>
  <si>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</si>
  <si>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</si>
  <si>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</si>
  <si>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</si>
  <si>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</si>
  <si>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</si>
  <si>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</si>
  <si>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</si>
  <si>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</si>
  <si>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</si>
  <si>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</si>
  <si>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</si>
  <si>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</si>
  <si>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</si>
  <si>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</si>
  <si>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</si>
  <si>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</si>
  <si>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</si>
  <si>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</si>
  <si>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</si>
  <si>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</si>
  <si>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</si>
  <si>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</si>
  <si>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</si>
  <si>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</si>
  <si>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</si>
  <si>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</si>
  <si>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</si>
  <si>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</si>
  <si>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</si>
  <si>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</si>
  <si>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</si>
  <si>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</si>
  <si>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</si>
  <si>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</si>
  <si>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</si>
  <si>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</si>
  <si>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</si>
  <si>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</si>
  <si>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</si>
  <si>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</si>
  <si>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</si>
  <si>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</si>
  <si>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</si>
  <si>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</si>
  <si>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</si>
  <si>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</si>
  <si>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</si>
  <si>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</si>
  <si>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</si>
  <si>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</si>
  <si>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</si>
  <si>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</si>
  <si>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</si>
  <si>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</si>
  <si>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</si>
  <si>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</si>
  <si>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</si>
  <si>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</si>
  <si>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</si>
  <si>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</si>
  <si>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</si>
  <si>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</si>
  <si>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</si>
  <si>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</si>
  <si>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</si>
  <si>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</si>
  <si>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</si>
  <si>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</si>
  <si>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</si>
  <si>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</si>
  <si>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</si>
  <si>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</si>
  <si>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</si>
  <si>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</si>
  <si>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</si>
  <si>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</si>
  <si>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</si>
  <si>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</si>
  <si>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</si>
  <si>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</si>
  <si>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</si>
  <si>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</si>
  <si>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</si>
  <si>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</si>
  <si>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</si>
  <si>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</si>
  <si>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</si>
  <si>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</si>
  <si>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</si>
  <si>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</si>
  <si>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</si>
  <si>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</si>
  <si>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</si>
  <si>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</si>
  <si>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</si>
  <si>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</si>
  <si>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</si>
  <si>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</si>
  <si>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</si>
  <si>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</si>
  <si>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</si>
  <si>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</si>
  <si>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</si>
  <si>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</si>
  <si>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</si>
  <si>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</si>
  <si>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</si>
  <si>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</si>
  <si>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</si>
  <si>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</si>
  <si>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</si>
  <si>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</si>
  <si>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</si>
  <si>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</si>
  <si>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</si>
  <si>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</si>
  <si>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</si>
  <si>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</si>
  <si>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</si>
  <si>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</si>
  <si>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</si>
  <si>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</si>
  <si>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</si>
  <si>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</si>
  <si>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</si>
  <si>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</si>
  <si>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</si>
  <si>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</si>
  <si>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</si>
  <si>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</si>
  <si>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</si>
  <si>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</si>
  <si>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</si>
  <si>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</si>
  <si>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</si>
  <si>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</si>
  <si>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</si>
  <si>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</si>
  <si>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</si>
  <si>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</si>
  <si>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</si>
  <si>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</si>
  <si>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</si>
  <si>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</si>
  <si>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</si>
  <si>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</si>
  <si>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</si>
  <si>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</si>
  <si>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</si>
  <si>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</si>
  <si>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</si>
  <si>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</si>
  <si>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</si>
  <si>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</si>
  <si>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</si>
  <si>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</si>
  <si>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</si>
  <si>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</si>
  <si>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</si>
  <si>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</si>
  <si>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</si>
  <si>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</si>
  <si>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</si>
  <si>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</si>
  <si>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</si>
  <si>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</si>
  <si>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</si>
  <si>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</si>
  <si>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</si>
  <si>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</si>
  <si>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</si>
  <si>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</si>
  <si>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</si>
  <si>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</si>
  <si>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</si>
  <si>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</si>
  <si>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</si>
  <si>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</si>
  <si>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</si>
  <si>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</si>
  <si>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</si>
  <si>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</si>
  <si>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</si>
  <si>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</si>
  <si>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</si>
  <si>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</si>
  <si>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</si>
  <si>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</si>
  <si>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</si>
  <si>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</si>
  <si>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</si>
  <si>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</si>
  <si>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</si>
  <si>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</si>
  <si>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</si>
  <si>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</si>
  <si>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</si>
  <si>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</si>
  <si>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</si>
  <si>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</si>
  <si>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</si>
  <si>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</si>
  <si>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</si>
  <si>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</si>
  <si>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</si>
  <si>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</si>
  <si>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</si>
  <si>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</si>
  <si>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</si>
  <si>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</si>
  <si>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</si>
  <si>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</si>
  <si>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</si>
  <si>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</si>
  <si>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</si>
  <si>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</si>
  <si>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</si>
  <si>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</si>
  <si>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</si>
  <si>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</si>
  <si>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</si>
  <si>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</si>
  <si>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</si>
  <si>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</si>
  <si>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</si>
  <si>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</si>
  <si>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</si>
  <si>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</si>
  <si>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</si>
  <si>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</si>
  <si>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</si>
  <si>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</si>
  <si>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</si>
  <si>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</si>
  <si>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</si>
  <si>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</si>
  <si>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</si>
  <si>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</si>
  <si>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</si>
  <si>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</si>
  <si>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</si>
  <si>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</si>
  <si>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</si>
  <si>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</si>
  <si>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</si>
  <si>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</si>
  <si>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</si>
  <si>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</si>
  <si>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</si>
  <si>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</si>
  <si>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</si>
  <si>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</si>
  <si>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</si>
  <si>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</si>
  <si>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</si>
  <si>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</si>
  <si>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</si>
  <si>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</si>
  <si>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</si>
  <si>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</si>
  <si>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</si>
  <si>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</si>
  <si>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</si>
  <si>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</si>
  <si>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</si>
  <si>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</si>
  <si>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</si>
  <si>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</si>
  <si>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</si>
  <si>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</si>
  <si>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</si>
  <si>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</si>
  <si>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</si>
  <si>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</si>
  <si>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</si>
  <si>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</si>
  <si>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</si>
  <si>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</si>
  <si>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</si>
  <si>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</si>
  <si>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</si>
  <si>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</si>
  <si>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</si>
  <si>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</si>
  <si>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</si>
  <si>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</si>
  <si>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</si>
  <si>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</si>
  <si>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</si>
  <si>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</si>
  <si>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</si>
  <si>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</si>
  <si>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</si>
  <si>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</si>
  <si>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</si>
  <si>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</si>
  <si>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</si>
  <si>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</si>
  <si>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</si>
  <si>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</si>
  <si>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</si>
  <si>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</si>
  <si>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</si>
  <si>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</si>
  <si>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</si>
  <si>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</si>
  <si>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</si>
  <si>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</si>
  <si>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</si>
  <si>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</si>
  <si>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</si>
  <si>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</si>
  <si>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</si>
  <si>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</si>
  <si>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</si>
  <si>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</si>
  <si>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</si>
  <si>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</si>
  <si>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</si>
  <si>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</si>
  <si>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</si>
  <si>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</si>
  <si>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</si>
  <si>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</si>
  <si>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</si>
  <si>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</si>
  <si>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</si>
  <si>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</si>
  <si>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</si>
  <si>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</si>
  <si>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</si>
  <si>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</si>
  <si>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</si>
  <si>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</si>
  <si>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</si>
  <si>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</si>
  <si>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</si>
  <si>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</si>
  <si>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</si>
  <si>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</si>
  <si>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</si>
  <si>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</si>
  <si>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</si>
  <si>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</si>
  <si>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</si>
  <si>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</si>
  <si>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</si>
  <si>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</si>
  <si>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</si>
  <si>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</si>
  <si>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</si>
  <si>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</si>
  <si>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</si>
  <si>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</si>
  <si>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</si>
  <si>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</si>
  <si>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</si>
  <si>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</si>
  <si>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</si>
  <si>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</si>
  <si>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</si>
  <si>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</si>
  <si>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</si>
  <si>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</si>
  <si>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</si>
  <si>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</si>
  <si>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</si>
  <si>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</si>
  <si>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</si>
  <si>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</si>
  <si>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</si>
  <si>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</si>
  <si>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</si>
  <si>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</si>
  <si>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</si>
  <si>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</si>
  <si>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</si>
  <si>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</si>
  <si>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</si>
  <si>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</si>
  <si>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</si>
  <si>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</si>
  <si>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</si>
  <si>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</si>
  <si>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</si>
  <si>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</si>
  <si>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</si>
  <si>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</si>
  <si>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</si>
  <si>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</si>
  <si>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</si>
  <si>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</si>
  <si>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</si>
  <si>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</si>
  <si>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</si>
  <si>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</si>
  <si>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</si>
  <si>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</si>
  <si>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</si>
  <si>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</si>
  <si>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</si>
  <si>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</si>
  <si>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</si>
  <si>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</si>
  <si>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</si>
  <si>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</si>
  <si>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</si>
  <si>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</si>
  <si>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</si>
  <si>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</si>
  <si>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</si>
  <si>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</si>
  <si>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</si>
  <si>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</si>
  <si>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</si>
  <si>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</si>
  <si>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</si>
  <si>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</si>
  <si>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</si>
  <si>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</si>
  <si>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</si>
  <si>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</si>
  <si>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</si>
  <si>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</si>
  <si>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</si>
  <si>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</si>
  <si>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</si>
  <si>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</si>
  <si>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</si>
  <si>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</si>
  <si>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</si>
  <si>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</si>
  <si>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</si>
  <si>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</si>
  <si>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</si>
  <si>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</si>
  <si>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</si>
  <si>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</si>
  <si>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</si>
  <si>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</si>
  <si>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</si>
  <si>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</si>
  <si>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</si>
  <si>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</si>
  <si>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</si>
  <si>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</si>
  <si>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</si>
  <si>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</si>
  <si>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</si>
  <si>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</si>
  <si>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</si>
  <si>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</si>
  <si>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</si>
  <si>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</si>
  <si>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</si>
  <si>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</si>
  <si>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</si>
  <si>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</si>
  <si>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</si>
  <si>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</si>
  <si>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</si>
  <si>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</si>
  <si>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</si>
  <si>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</si>
  <si>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</si>
  <si>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</si>
  <si>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</si>
  <si>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</si>
  <si>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</si>
  <si>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</si>
  <si>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</si>
  <si>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</si>
  <si>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</si>
  <si>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</si>
  <si>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</si>
  <si>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</si>
  <si>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</si>
  <si>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</si>
  <si>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</si>
  <si>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</si>
  <si>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</si>
  <si>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</si>
  <si>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</si>
  <si>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</si>
  <si>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</si>
  <si>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</si>
  <si>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</si>
  <si>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</si>
  <si>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</si>
  <si>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</si>
  <si>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</si>
  <si>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</si>
  <si>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</si>
  <si>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</si>
  <si>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</si>
  <si>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</si>
  <si>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</si>
  <si>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</si>
  <si>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</si>
  <si>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</si>
  <si>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</si>
  <si>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</si>
  <si>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</si>
  <si>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</si>
  <si>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</si>
  <si>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</si>
  <si>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</si>
  <si>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</si>
  <si>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</si>
  <si>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</si>
  <si>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</si>
  <si>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</si>
  <si>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</si>
  <si>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</si>
  <si>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</si>
  <si>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</si>
  <si>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</si>
  <si>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</si>
  <si>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</si>
  <si>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</si>
  <si>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</si>
  <si>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</si>
  <si>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</si>
  <si>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</si>
  <si>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</si>
  <si>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</si>
  <si>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</si>
  <si>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</si>
  <si>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</si>
  <si>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</si>
  <si>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</si>
  <si>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</si>
  <si>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</si>
  <si>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</si>
  <si>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</si>
  <si>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</si>
  <si>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</si>
  <si>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</si>
  <si>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</si>
  <si>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</si>
  <si>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</si>
  <si>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</si>
  <si>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</si>
  <si>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</si>
  <si>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</si>
  <si>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</si>
  <si>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</si>
  <si>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</si>
  <si>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</si>
  <si>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</si>
  <si>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</si>
  <si>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</si>
  <si>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</si>
  <si>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</si>
  <si>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</si>
  <si>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</si>
  <si>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</si>
  <si>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</si>
  <si>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</si>
  <si>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</si>
  <si>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</si>
  <si>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</si>
  <si>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</si>
  <si>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</si>
  <si>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</si>
  <si>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</si>
  <si>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</si>
  <si>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</si>
  <si>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</si>
  <si>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</si>
  <si>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</si>
  <si>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</si>
  <si>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</si>
  <si>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</si>
  <si>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</si>
  <si>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</si>
  <si>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</si>
  <si>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</si>
  <si>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</si>
  <si>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</si>
  <si>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</si>
  <si>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</si>
  <si>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</si>
  <si>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</si>
  <si>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</si>
  <si>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</si>
  <si>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</si>
  <si>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</si>
  <si>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</si>
  <si>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</si>
  <si>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</si>
  <si>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</si>
  <si>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</si>
  <si>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</si>
  <si>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</si>
  <si>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</si>
  <si>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</si>
  <si>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</si>
  <si>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</si>
  <si>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</si>
  <si>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</si>
  <si>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</si>
  <si>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</si>
  <si>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</si>
  <si>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</si>
  <si>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</si>
  <si>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</si>
  <si>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</si>
  <si>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</si>
  <si>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</si>
  <si>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</si>
  <si>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</si>
  <si>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</si>
  <si>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</si>
  <si>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</si>
  <si>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</si>
  <si>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</si>
  <si>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</si>
  <si>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</si>
  <si>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</si>
  <si>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</si>
  <si>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</si>
  <si>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</si>
  <si>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</si>
  <si>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</si>
  <si>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</si>
  <si>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</si>
  <si>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</si>
  <si>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</si>
  <si>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</si>
  <si>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</si>
  <si>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</si>
  <si>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</si>
  <si>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</si>
  <si>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</si>
  <si>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</si>
  <si>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</si>
  <si>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</si>
  <si>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</si>
  <si>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</si>
  <si>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</si>
  <si>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</si>
  <si>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</si>
  <si>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</si>
  <si>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</si>
  <si>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</si>
  <si>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</si>
  <si>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</si>
  <si>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</si>
  <si>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</si>
  <si>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</si>
  <si>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</si>
  <si>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</si>
  <si>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</si>
  <si>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</si>
  <si>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</si>
  <si>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</si>
  <si>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</si>
  <si>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</si>
  <si>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</si>
  <si>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</si>
  <si>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</si>
  <si>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</si>
  <si>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</si>
  <si>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</si>
  <si>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</si>
  <si>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</si>
  <si>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</si>
  <si>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</si>
  <si>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</si>
  <si>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</si>
  <si>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</si>
  <si>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</si>
  <si>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</si>
  <si>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</si>
  <si>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</si>
  <si>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</si>
  <si>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</si>
  <si>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</si>
  <si>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</si>
  <si>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</si>
  <si>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</si>
  <si>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</si>
  <si>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</si>
  <si>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</si>
  <si>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</si>
  <si>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</si>
  <si>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</si>
  <si>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</si>
  <si>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</si>
  <si>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</si>
  <si>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</si>
  <si>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</si>
  <si>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</si>
  <si>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</si>
  <si>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</si>
  <si>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</si>
  <si>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</si>
  <si>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</si>
  <si>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</si>
  <si>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</si>
  <si>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</si>
  <si>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</si>
  <si>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</si>
  <si>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</si>
  <si>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</si>
  <si>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</si>
  <si>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</si>
  <si>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</si>
  <si>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</si>
  <si>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</si>
  <si>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</si>
  <si>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</si>
  <si>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</si>
  <si>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</si>
  <si>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</si>
  <si>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</si>
  <si>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</si>
  <si>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</si>
  <si>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</si>
  <si>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</si>
  <si>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</si>
  <si>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</si>
  <si>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</si>
  <si>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</si>
  <si>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</si>
  <si>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</si>
  <si>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</si>
  <si>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</si>
  <si>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</si>
  <si>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</si>
  <si>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</si>
  <si>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</si>
  <si>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</si>
  <si>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</si>
  <si>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</si>
  <si>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</si>
  <si>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</si>
  <si>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</si>
  <si>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</si>
  <si>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</si>
  <si>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</si>
  <si>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</si>
  <si>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</si>
  <si>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</si>
  <si>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</si>
  <si>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</si>
  <si>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</si>
  <si>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</si>
  <si>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</si>
  <si>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</si>
  <si>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</si>
  <si>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</si>
  <si>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</si>
  <si>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</si>
  <si>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</si>
  <si>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</si>
  <si>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</si>
  <si>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</si>
  <si>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</si>
  <si>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</si>
  <si>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</si>
  <si>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</si>
  <si>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</si>
  <si>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</si>
  <si>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</si>
  <si>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</si>
  <si>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</si>
  <si>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</si>
  <si>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</si>
  <si>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</si>
  <si>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</si>
  <si>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</si>
  <si>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</si>
  <si>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</si>
  <si>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</si>
  <si>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</si>
  <si>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</si>
  <si>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</si>
  <si>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</si>
  <si>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</si>
  <si>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</si>
  <si>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</si>
  <si>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</si>
  <si>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</si>
  <si>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</si>
  <si>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</si>
  <si>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</si>
  <si>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</si>
  <si>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</si>
  <si>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</si>
  <si>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</si>
  <si>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</si>
  <si>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</si>
  <si>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</si>
  <si>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</si>
  <si>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</si>
  <si>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</si>
  <si>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</si>
  <si>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</si>
  <si>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</si>
  <si>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</si>
  <si>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</si>
  <si>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</si>
  <si>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</si>
  <si>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</si>
  <si>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</si>
  <si>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</si>
  <si>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</si>
  <si>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</si>
  <si>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</si>
  <si>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</si>
  <si>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</si>
  <si>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</si>
  <si>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</si>
  <si>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</si>
  <si>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</si>
  <si>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</si>
  <si>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</si>
  <si>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</si>
  <si>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</si>
  <si>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</si>
  <si>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</si>
  <si>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</si>
  <si>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</si>
  <si>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</si>
  <si>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</si>
  <si>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</si>
  <si>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</si>
  <si>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</si>
  <si>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</si>
  <si>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</si>
  <si>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</si>
  <si>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</si>
  <si>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</si>
  <si>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</si>
  <si>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</si>
  <si>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</si>
  <si>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</si>
  <si>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</si>
  <si>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</si>
  <si>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</si>
  <si>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</si>
  <si>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</si>
  <si>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</si>
  <si>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</si>
  <si>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</si>
  <si>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</si>
  <si>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</si>
  <si>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</si>
  <si>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</si>
  <si>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</si>
  <si>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</si>
  <si>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</si>
  <si>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</si>
  <si>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</si>
  <si>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</si>
  <si>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</si>
  <si>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</si>
  <si>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</si>
  <si>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</si>
  <si>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</si>
  <si>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</si>
  <si>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</si>
  <si>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</si>
  <si>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</si>
  <si>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</si>
  <si>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</si>
  <si>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</si>
  <si>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</si>
  <si>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</si>
  <si>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</si>
  <si>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</si>
  <si>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</si>
  <si>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</si>
  <si>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</si>
  <si>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</si>
  <si>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</si>
  <si>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</si>
  <si>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</si>
  <si>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</si>
  <si>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</si>
  <si>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</si>
  <si>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</si>
  <si>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</si>
  <si>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</si>
  <si>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</si>
  <si>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</si>
  <si>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</si>
  <si>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</si>
  <si>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</si>
  <si>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</si>
  <si>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</si>
  <si>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</si>
  <si>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</si>
  <si>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</si>
  <si>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</si>
  <si>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</si>
  <si>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</si>
  <si>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</si>
  <si>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</si>
  <si>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</si>
  <si>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</si>
  <si>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</si>
  <si>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</si>
  <si>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</si>
  <si>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</si>
  <si>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</si>
  <si>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</si>
  <si>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</si>
  <si>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</si>
  <si>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</si>
  <si>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</si>
  <si>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</si>
  <si>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</si>
  <si>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</si>
  <si>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</si>
  <si>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</si>
  <si>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</si>
  <si>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</si>
  <si>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</si>
  <si>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</si>
  <si>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</si>
  <si>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</si>
  <si>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</si>
  <si>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</si>
  <si>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</si>
  <si>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</si>
  <si>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</si>
  <si>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</si>
  <si>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</si>
  <si>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</si>
  <si>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</si>
  <si>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</si>
  <si>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</si>
  <si>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</si>
  <si>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</si>
  <si>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</si>
  <si>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</si>
  <si>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</si>
  <si>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</si>
  <si>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</si>
  <si>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</si>
  <si>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</si>
  <si>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</si>
  <si>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</si>
  <si>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</si>
  <si>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</si>
  <si>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</si>
  <si>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</si>
  <si>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</si>
  <si>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</si>
  <si>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</si>
  <si>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</si>
  <si>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</si>
  <si>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</si>
  <si>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</si>
  <si>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</si>
  <si>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</si>
  <si>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</si>
  <si>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</si>
  <si>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</si>
  <si>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</si>
  <si>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</si>
  <si>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</si>
  <si>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</si>
  <si>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</si>
  <si>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</si>
  <si>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</si>
  <si>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</si>
  <si>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</si>
  <si>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</si>
  <si>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</si>
  <si>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</si>
  <si>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</si>
  <si>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</si>
  <si>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</si>
  <si>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</si>
  <si>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</si>
  <si>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</si>
  <si>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</si>
  <si>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</si>
  <si>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</si>
  <si>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</si>
  <si>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</si>
  <si>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</si>
  <si>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</si>
  <si>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</si>
  <si>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</si>
  <si>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</si>
  <si>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</si>
  <si>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</si>
  <si>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</si>
  <si>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</si>
  <si>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</si>
  <si>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</si>
  <si>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</si>
  <si>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</si>
  <si>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</si>
  <si>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</si>
  <si>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</si>
  <si>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</si>
  <si>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</si>
  <si>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</si>
  <si>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</si>
  <si>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</si>
  <si>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</si>
  <si>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</si>
  <si>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</si>
  <si>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</si>
  <si>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</si>
  <si>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</si>
  <si>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</si>
  <si>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</si>
  <si>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</si>
  <si>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</si>
  <si>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</si>
  <si>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</si>
  <si>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</si>
  <si>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</si>
  <si>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</si>
  <si>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</si>
  <si>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</si>
  <si>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</si>
  <si>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</si>
  <si>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</si>
  <si>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</si>
  <si>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</si>
  <si>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</si>
  <si>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</si>
  <si>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</si>
  <si>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</si>
  <si>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</si>
  <si>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</si>
  <si>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</si>
  <si>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</si>
  <si>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</si>
  <si>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</si>
  <si>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</si>
  <si>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</si>
  <si>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</si>
  <si>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</si>
  <si>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</si>
  <si>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</si>
  <si>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</si>
  <si>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</si>
  <si>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</si>
  <si>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</si>
  <si>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</si>
  <si>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</si>
  <si>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</si>
  <si>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</si>
  <si>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</si>
  <si>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</si>
  <si>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</si>
  <si>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</si>
  <si>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</si>
  <si>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</si>
  <si>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</si>
  <si>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</si>
  <si>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</si>
  <si>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</si>
  <si>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</si>
  <si>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</si>
  <si>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</si>
  <si>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</si>
  <si>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</si>
  <si>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</si>
  <si>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</si>
  <si>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</si>
  <si>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</si>
  <si>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</si>
  <si>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</si>
  <si>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</si>
  <si>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</si>
  <si>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</si>
  <si>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</si>
  <si>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</si>
  <si>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</si>
  <si>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</si>
  <si>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</si>
  <si>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</si>
  <si>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</si>
  <si>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</si>
  <si>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</si>
  <si>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</si>
  <si>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</si>
  <si>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</si>
  <si>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</si>
  <si>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</si>
  <si>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</si>
  <si>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</si>
  <si>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</si>
  <si>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</si>
  <si>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</si>
  <si>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</si>
  <si>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</si>
  <si>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</si>
  <si>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</si>
  <si>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</si>
  <si>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</si>
  <si>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</si>
  <si>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</si>
  <si>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</si>
  <si>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</si>
  <si>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</si>
  <si>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</si>
  <si>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</si>
  <si>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</si>
  <si>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</si>
  <si>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</si>
  <si>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</si>
  <si>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</si>
  <si>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</si>
  <si>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</si>
  <si>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</si>
  <si>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</si>
  <si>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</si>
  <si>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</si>
  <si>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</si>
  <si>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</si>
  <si>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</si>
  <si>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</si>
  <si>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</si>
  <si>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</si>
  <si>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</si>
  <si>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</si>
  <si>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</si>
  <si>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</si>
  <si>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</si>
  <si>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</si>
  <si>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</si>
  <si>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</si>
  <si>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</si>
  <si>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</si>
  <si>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</si>
  <si>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</si>
  <si>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</si>
  <si>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</si>
  <si>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</si>
  <si>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</si>
  <si>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</si>
  <si>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</si>
  <si>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</si>
  <si>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</si>
  <si>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</si>
  <si>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</si>
  <si>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</si>
  <si>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</si>
  <si>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</si>
  <si>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</si>
  <si>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</si>
  <si>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</si>
  <si>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</si>
  <si>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</si>
  <si>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</si>
  <si>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</si>
  <si>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</si>
  <si>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</si>
  <si>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</si>
  <si>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</si>
  <si>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</si>
  <si>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</si>
  <si>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</si>
  <si>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</si>
  <si>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</si>
  <si>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</si>
  <si>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</si>
  <si>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</si>
  <si>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</si>
  <si>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</si>
  <si>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</si>
  <si>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</si>
  <si>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</si>
  <si>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</si>
  <si>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</si>
  <si>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</si>
  <si>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</si>
  <si>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</si>
  <si>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</si>
  <si>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</si>
  <si>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</si>
  <si>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</si>
  <si>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</si>
  <si>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</si>
  <si>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</si>
  <si>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</si>
  <si>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</si>
  <si>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</si>
  <si>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</si>
  <si>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</si>
  <si>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</si>
  <si>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</si>
  <si>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</si>
  <si>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</si>
  <si>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</si>
  <si>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</si>
  <si>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</si>
  <si>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</si>
  <si>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</si>
  <si>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</si>
  <si>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</si>
  <si>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</si>
  <si>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</si>
  <si>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</si>
  <si>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</si>
  <si>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</si>
  <si>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</si>
  <si>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</si>
  <si>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</si>
  <si>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</si>
  <si>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</si>
  <si>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</si>
  <si>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</si>
  <si>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</si>
  <si>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</si>
  <si>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</si>
  <si>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</si>
  <si>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</si>
  <si>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</si>
  <si>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</si>
  <si>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</si>
  <si>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</si>
  <si>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</si>
  <si>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</si>
  <si>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</si>
  <si>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</si>
  <si>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</si>
  <si>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</si>
  <si>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</si>
  <si>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</si>
  <si>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</si>
  <si>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</si>
  <si>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</si>
  <si>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</si>
  <si>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</si>
  <si>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</si>
  <si>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</si>
  <si>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</si>
  <si>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</si>
  <si>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</si>
  <si>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</si>
  <si>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</si>
  <si>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</si>
  <si>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</si>
  <si>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</si>
  <si>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</si>
  <si>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</si>
  <si>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</si>
  <si>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</si>
  <si>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</si>
  <si>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</si>
  <si>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</si>
  <si>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</si>
  <si>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</si>
  <si>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</si>
  <si>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</si>
  <si>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</si>
  <si>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</si>
  <si>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</si>
  <si>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</si>
  <si>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</si>
  <si>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</si>
  <si>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</si>
  <si>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</si>
  <si>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</si>
  <si>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</si>
  <si>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</si>
  <si>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</si>
  <si>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</si>
  <si>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</si>
  <si>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</si>
  <si>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</si>
  <si>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</si>
  <si>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</si>
  <si>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</si>
  <si>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</si>
  <si>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</si>
  <si>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</si>
  <si>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</si>
  <si>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</si>
  <si>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</si>
  <si>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</si>
  <si>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</si>
  <si>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</si>
  <si>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</si>
  <si>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</si>
  <si>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</si>
  <si>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</si>
  <si>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</si>
  <si>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</si>
  <si>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</si>
  <si>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</si>
  <si>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</si>
  <si>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</si>
  <si>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</si>
  <si>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</si>
  <si>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</si>
  <si>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</si>
  <si>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</si>
  <si>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</si>
  <si>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</si>
  <si>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</si>
  <si>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</si>
  <si>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</si>
  <si>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</si>
  <si>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</si>
  <si>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</si>
  <si>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</si>
  <si>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</si>
  <si>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</si>
  <si>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</si>
  <si>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</si>
  <si>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</si>
  <si>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</si>
  <si>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</si>
  <si>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</si>
  <si>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</si>
  <si>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</si>
  <si>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</si>
  <si>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</si>
  <si>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</si>
  <si>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</si>
  <si>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</si>
  <si>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</si>
  <si>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</si>
  <si>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</si>
  <si>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</si>
  <si>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</si>
  <si>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</si>
  <si>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</si>
  <si>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</si>
  <si>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</si>
  <si>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</si>
  <si>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</si>
  <si>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</si>
  <si>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</si>
  <si>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</si>
  <si>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</si>
  <si>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</si>
  <si>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</si>
  <si>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</si>
  <si>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</si>
  <si>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</si>
  <si>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</si>
  <si>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</si>
  <si>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</si>
  <si>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</si>
  <si>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</si>
  <si>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</si>
  <si>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</si>
  <si>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</si>
  <si>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</si>
  <si>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</si>
  <si>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</si>
  <si>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</si>
  <si>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</si>
  <si>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</si>
  <si>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</si>
  <si>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</si>
  <si>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</si>
  <si>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</si>
  <si>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</si>
  <si>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</si>
  <si>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</si>
  <si>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</si>
  <si>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</si>
  <si>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</si>
  <si>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</si>
  <si>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</si>
  <si>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</si>
  <si>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</si>
  <si>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</si>
  <si>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</si>
  <si>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</si>
  <si>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</si>
  <si>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</si>
  <si>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</si>
  <si>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</si>
  <si>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</si>
  <si>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</si>
  <si>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</si>
  <si>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</si>
  <si>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</si>
  <si>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</si>
  <si>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</si>
  <si>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</si>
  <si>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</si>
  <si>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</si>
  <si>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</si>
  <si>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</si>
  <si>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</si>
  <si>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</si>
  <si>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</si>
  <si>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</si>
  <si>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</si>
  <si>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</si>
  <si>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</si>
  <si>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</si>
  <si>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</si>
  <si>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</si>
  <si>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</si>
  <si>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</si>
  <si>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</si>
  <si>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</si>
  <si>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</si>
  <si>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</si>
  <si>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</si>
  <si>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</si>
  <si>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</si>
  <si>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</si>
  <si>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</si>
  <si>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</si>
  <si>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</si>
  <si>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</si>
  <si>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</si>
  <si>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</si>
  <si>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</si>
  <si>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</si>
  <si>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</si>
  <si>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</si>
  <si>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</si>
  <si>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</si>
  <si>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</si>
  <si>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</si>
  <si>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</si>
  <si>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</si>
  <si>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</si>
  <si>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</si>
  <si>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</si>
  <si>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</si>
  <si>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</si>
  <si>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</si>
  <si>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</si>
  <si>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</si>
  <si>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</si>
  <si>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</si>
  <si>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</si>
  <si>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</si>
  <si>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</si>
  <si>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</si>
  <si>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</si>
  <si>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</si>
  <si>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</si>
  <si>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</si>
  <si>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</si>
  <si>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</si>
  <si>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</si>
  <si>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</si>
  <si>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</si>
  <si>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</si>
  <si>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</si>
  <si>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</si>
  <si>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</si>
  <si>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</si>
  <si>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</si>
  <si>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</si>
  <si>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</si>
  <si>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</si>
  <si>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</si>
  <si>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</si>
  <si>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</si>
  <si>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</si>
  <si>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</si>
  <si>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</si>
  <si>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</si>
  <si>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</si>
  <si>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</si>
  <si>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</si>
  <si>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</si>
  <si>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</si>
  <si>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</si>
  <si>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</si>
  <si>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</si>
  <si>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</si>
  <si>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</si>
  <si>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</si>
  <si>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</si>
  <si>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</si>
  <si>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</si>
  <si>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</si>
  <si>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</si>
  <si>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</si>
  <si>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</si>
  <si>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</si>
  <si>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</si>
  <si>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</si>
  <si>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</si>
  <si>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</si>
  <si>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</si>
  <si>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</si>
  <si>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</si>
  <si>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</si>
  <si>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</si>
  <si>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</si>
  <si>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</si>
  <si>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</si>
  <si>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</si>
  <si>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</si>
  <si>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</si>
  <si>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</si>
  <si>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</si>
  <si>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</si>
  <si>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</si>
  <si>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</si>
  <si>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</si>
  <si>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</si>
  <si>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</si>
  <si>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</si>
  <si>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</si>
  <si>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</si>
  <si>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</si>
  <si>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</si>
  <si>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</si>
  <si>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</si>
  <si>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</si>
  <si>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</si>
  <si>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</si>
  <si>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</si>
  <si>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</si>
  <si>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</si>
  <si>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</si>
  <si>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</si>
  <si>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</si>
  <si>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</si>
  <si>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</si>
  <si>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</si>
  <si>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</si>
  <si>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</si>
  <si>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</si>
  <si>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</si>
  <si>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</si>
  <si>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</si>
  <si>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</si>
  <si>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</si>
  <si>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</si>
  <si>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</si>
  <si>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</si>
  <si>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</si>
  <si>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</si>
  <si>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</si>
  <si>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</si>
  <si>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</si>
  <si>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</si>
  <si>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</si>
  <si>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</si>
  <si>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</si>
  <si>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</si>
  <si>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</si>
  <si>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</si>
  <si>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</si>
  <si>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</si>
  <si>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</si>
  <si>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</si>
  <si>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</si>
  <si>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</si>
  <si>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</si>
  <si>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</si>
  <si>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</si>
  <si>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</si>
  <si>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</si>
  <si>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</si>
  <si>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</si>
  <si>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</si>
  <si>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</si>
  <si>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</si>
  <si>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</si>
  <si>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</si>
  <si>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</si>
  <si>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</si>
  <si>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</si>
  <si>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</si>
  <si>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</si>
  <si>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</si>
  <si>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</si>
  <si>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</si>
  <si>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</si>
  <si>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</si>
  <si>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</si>
  <si>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</si>
  <si>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</si>
  <si>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</si>
  <si>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</si>
  <si>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</si>
  <si>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</si>
  <si>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</si>
  <si>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</si>
  <si>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</si>
  <si>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</si>
  <si>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</si>
  <si>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</si>
  <si>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</si>
  <si>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</si>
  <si>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</si>
  <si>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</si>
  <si>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</si>
  <si>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</si>
  <si>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</si>
  <si>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</si>
  <si>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</si>
  <si>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</si>
  <si>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</si>
  <si>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</si>
  <si>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</si>
  <si>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</si>
  <si>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</si>
  <si>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</si>
  <si>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</si>
  <si>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</si>
  <si>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</si>
  <si>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</si>
  <si>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</si>
  <si>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</si>
  <si>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</si>
  <si>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</si>
  <si>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</si>
  <si>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</si>
  <si>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</si>
  <si>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</si>
  <si>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</si>
  <si>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</si>
  <si>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</si>
  <si>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</si>
  <si>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</si>
  <si>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</si>
  <si>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</si>
  <si>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</si>
  <si>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</si>
  <si>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</si>
  <si>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</si>
  <si>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</si>
  <si>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</si>
  <si>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</si>
  <si>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</si>
  <si>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</si>
  <si>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</si>
  <si>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</si>
  <si>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</si>
  <si>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</si>
  <si>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</si>
  <si>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</si>
  <si>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</si>
  <si>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</si>
  <si>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</si>
  <si>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</si>
  <si>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</si>
  <si>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</si>
  <si>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</si>
  <si>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</si>
  <si>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</si>
  <si>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</si>
  <si>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</si>
  <si>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</si>
  <si>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</si>
  <si>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</si>
  <si>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</si>
  <si>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</si>
  <si>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</si>
  <si>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</si>
  <si>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</si>
  <si>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</si>
  <si>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</si>
  <si>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</si>
  <si>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</si>
  <si>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</si>
  <si>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</si>
  <si>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</si>
  <si>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</si>
  <si>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</si>
  <si>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</si>
  <si>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</si>
  <si>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</si>
  <si>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</si>
  <si>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</si>
  <si>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</si>
  <si>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</si>
  <si>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</si>
  <si>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</si>
  <si>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</si>
  <si>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</si>
  <si>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</si>
  <si>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</si>
  <si>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</si>
  <si>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</si>
  <si>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</si>
  <si>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</si>
  <si>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</si>
  <si>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</si>
  <si>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</si>
  <si>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</si>
  <si>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</si>
  <si>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</si>
  <si>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</si>
  <si>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</si>
  <si>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</si>
  <si>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</si>
  <si>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</si>
  <si>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</si>
  <si>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</si>
  <si>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</si>
  <si>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</si>
  <si>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</si>
  <si>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</si>
  <si>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</si>
  <si>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</si>
  <si>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</si>
  <si>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</si>
  <si>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</si>
  <si>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</si>
  <si>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</si>
  <si>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</si>
  <si>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</si>
  <si>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</si>
  <si>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</si>
  <si>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</si>
  <si>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</si>
  <si>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</si>
  <si>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</si>
  <si>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</si>
  <si>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</si>
  <si>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</si>
  <si>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</si>
  <si>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</si>
  <si>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</si>
  <si>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</si>
  <si>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</si>
  <si>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</si>
  <si>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</si>
  <si>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</si>
  <si>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</si>
  <si>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</si>
  <si>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</si>
  <si>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</si>
  <si>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</si>
  <si>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</si>
  <si>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</si>
  <si>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</si>
  <si>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</si>
  <si>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</si>
  <si>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</si>
  <si>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</si>
  <si>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</si>
  <si>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</si>
  <si>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</si>
  <si>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</si>
  <si>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</si>
  <si>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</si>
  <si>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</si>
  <si>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</si>
  <si>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</si>
  <si>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</si>
  <si>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</si>
  <si>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</si>
  <si>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</si>
  <si>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</si>
  <si>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</si>
  <si>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</si>
  <si>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</si>
  <si>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</si>
  <si>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</si>
  <si>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</si>
  <si>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</si>
  <si>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</si>
  <si>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</si>
  <si>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</si>
  <si>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</si>
  <si>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</si>
  <si>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</si>
  <si>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</si>
  <si>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</si>
  <si>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</si>
  <si>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</si>
  <si>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</si>
  <si>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</si>
  <si>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</si>
  <si>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</si>
  <si>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</si>
  <si>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</si>
  <si>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</si>
  <si>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</si>
  <si>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</si>
  <si>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</si>
  <si>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</si>
  <si>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</si>
  <si>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</si>
  <si>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</si>
  <si>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</si>
  <si>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</si>
  <si>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</si>
  <si>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</si>
  <si>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</si>
  <si>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</si>
  <si>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</si>
  <si>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</si>
  <si>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</si>
  <si>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</si>
  <si>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</si>
  <si>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</si>
  <si>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</si>
  <si>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</si>
  <si>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</si>
  <si>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</si>
  <si>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</si>
  <si>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</si>
  <si>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</si>
  <si>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</si>
  <si>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</si>
  <si>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</si>
  <si>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</si>
  <si>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</si>
  <si>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</si>
  <si>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</si>
  <si>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</si>
  <si>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</si>
  <si>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</si>
  <si>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</si>
  <si>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</si>
  <si>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</si>
  <si>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</si>
  <si>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</si>
  <si>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</si>
  <si>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</si>
  <si>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</si>
  <si>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</si>
  <si>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</si>
  <si>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</si>
  <si>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</si>
  <si>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</si>
  <si>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</si>
  <si>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</si>
  <si>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</si>
  <si>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</si>
  <si>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</si>
  <si>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</si>
  <si>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</si>
  <si>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</si>
  <si>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</si>
  <si>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</si>
  <si>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</si>
  <si>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</si>
  <si>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</si>
  <si>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</si>
  <si>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</si>
  <si>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</si>
  <si>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</si>
  <si>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</si>
  <si>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</si>
  <si>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</si>
  <si>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</si>
  <si>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</si>
  <si>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</si>
  <si>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</si>
  <si>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</si>
  <si>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</si>
  <si>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</si>
  <si>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</si>
  <si>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</si>
  <si>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</si>
  <si>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</si>
  <si>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</si>
  <si>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</si>
  <si>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</si>
  <si>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</si>
  <si>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</si>
  <si>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</si>
  <si>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</si>
  <si>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</si>
  <si>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</si>
  <si>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</si>
  <si>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</si>
  <si>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</si>
  <si>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</si>
  <si>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</si>
  <si>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</si>
  <si>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</si>
  <si>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</si>
  <si>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</si>
  <si>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</si>
  <si>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</si>
  <si>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</si>
  <si>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</si>
  <si>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</si>
  <si>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</si>
  <si>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</si>
  <si>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</si>
  <si>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</si>
  <si>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</si>
  <si>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</si>
  <si>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</si>
  <si>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</si>
  <si>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</si>
  <si>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</si>
  <si>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</si>
  <si>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</si>
  <si>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</si>
  <si>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</si>
  <si>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</si>
  <si>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</si>
  <si>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</si>
  <si>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</si>
  <si>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</si>
  <si>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</si>
  <si>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</si>
  <si>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</si>
  <si>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</si>
  <si>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</si>
  <si>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</si>
  <si>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</si>
  <si>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</si>
  <si>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</si>
  <si>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</si>
  <si>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</si>
  <si>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</si>
  <si>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</si>
  <si>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</si>
  <si>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</si>
  <si>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</si>
  <si>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</si>
  <si>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</si>
  <si>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</si>
  <si>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</si>
  <si>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</si>
  <si>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</si>
  <si>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</si>
  <si>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</si>
  <si>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</si>
  <si>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</si>
  <si>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</si>
  <si>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</si>
  <si>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</si>
  <si>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</si>
  <si>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</si>
  <si>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</si>
  <si>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</si>
  <si>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</si>
  <si>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</si>
  <si>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</si>
  <si>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</si>
  <si>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</si>
  <si>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</si>
  <si>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</si>
  <si>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</si>
  <si>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</si>
  <si>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</si>
  <si>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</si>
  <si>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</si>
  <si>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</si>
  <si>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</si>
  <si>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</si>
  <si>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</si>
  <si>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</si>
  <si>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</si>
  <si>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</si>
  <si>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</si>
  <si>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</si>
  <si>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</si>
  <si>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</si>
  <si>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</si>
  <si>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</si>
  <si>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</si>
  <si>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</si>
  <si>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</si>
  <si>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</si>
  <si>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</si>
  <si>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</si>
  <si>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</si>
  <si>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</si>
  <si>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</si>
  <si>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</si>
  <si>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</si>
  <si>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</si>
  <si>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</si>
  <si>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</si>
  <si>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</si>
  <si>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</si>
  <si>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</si>
  <si>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</si>
  <si>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</si>
  <si>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</si>
  <si>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</si>
  <si>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</si>
  <si>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</si>
  <si>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</si>
  <si>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</si>
  <si>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</si>
  <si>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</si>
  <si>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</si>
  <si>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</si>
  <si>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</si>
  <si>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</si>
  <si>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</si>
  <si>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</si>
  <si>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</si>
  <si>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</si>
  <si>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</si>
  <si>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</si>
  <si>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</si>
  <si>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</si>
  <si>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</si>
  <si>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</si>
  <si>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</si>
  <si>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</si>
  <si>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</si>
  <si>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</si>
  <si>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</si>
  <si>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</si>
  <si>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</si>
  <si>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</si>
  <si>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</si>
  <si>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</si>
  <si>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</si>
  <si>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</si>
  <si>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</si>
  <si>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</si>
  <si>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</si>
  <si>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</si>
  <si>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</si>
  <si>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</si>
  <si>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</si>
  <si>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</si>
  <si>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</si>
  <si>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</si>
  <si>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</si>
  <si>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</si>
  <si>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</si>
  <si>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</si>
  <si>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</si>
  <si>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</si>
  <si>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</si>
  <si>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</si>
  <si>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</si>
  <si>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</si>
  <si>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</si>
  <si>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</si>
  <si>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</si>
  <si>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</si>
  <si>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</si>
  <si>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</si>
  <si>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</si>
  <si>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</si>
  <si>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</si>
  <si>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</si>
  <si>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</si>
  <si>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</si>
  <si>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</si>
  <si>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</si>
  <si>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</si>
  <si>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</si>
  <si>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</si>
  <si>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</si>
  <si>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</si>
  <si>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</si>
  <si>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</si>
  <si>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</si>
  <si>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</si>
  <si>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</si>
  <si>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</si>
  <si>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</si>
  <si>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</si>
  <si>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</si>
  <si>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</si>
  <si>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</si>
  <si>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</si>
  <si>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</si>
  <si>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</si>
  <si>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</si>
  <si>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</si>
  <si>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</si>
  <si>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</si>
  <si>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</si>
  <si>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</si>
  <si>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</si>
  <si>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</si>
  <si>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</si>
  <si>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</si>
  <si>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</si>
  <si>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</si>
  <si>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</si>
  <si>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</si>
  <si>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</si>
  <si>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</si>
  <si>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</si>
  <si>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</si>
  <si>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</si>
  <si>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</si>
  <si>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</si>
  <si>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</si>
  <si>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</si>
  <si>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</si>
  <si>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</si>
  <si>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</si>
  <si>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</si>
  <si>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</si>
  <si>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</si>
  <si>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</si>
  <si>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</si>
  <si>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</si>
  <si>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</si>
  <si>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</si>
  <si>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</si>
  <si>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</si>
  <si>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</si>
  <si>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</si>
  <si>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</si>
  <si>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</si>
  <si>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</si>
  <si>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</si>
  <si>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</si>
  <si>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</si>
  <si>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</si>
  <si>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</si>
  <si>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</si>
  <si>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</si>
  <si>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</si>
  <si>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</si>
  <si>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</si>
  <si>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</si>
  <si>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</si>
  <si>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</si>
  <si>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</si>
  <si>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</si>
  <si>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</si>
  <si>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</si>
  <si>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</si>
  <si>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</si>
  <si>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</si>
  <si>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</si>
  <si>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</si>
  <si>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</si>
  <si>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</si>
  <si>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</si>
  <si>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</si>
  <si>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</si>
  <si>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</si>
  <si>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</si>
  <si>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</si>
  <si>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</si>
  <si>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</si>
  <si>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</si>
  <si>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</si>
  <si>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</si>
  <si>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</si>
  <si>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</si>
  <si>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</si>
  <si>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</si>
  <si>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</si>
  <si>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</si>
  <si>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</si>
  <si>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</si>
  <si>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</si>
  <si>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</si>
  <si>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</si>
  <si>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</si>
  <si>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</si>
  <si>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</si>
  <si>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</si>
  <si>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</si>
  <si>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</si>
  <si>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</si>
  <si>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</si>
  <si>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</si>
  <si>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</si>
  <si>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</si>
  <si>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</si>
  <si>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</si>
  <si>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</si>
  <si>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</si>
  <si>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</si>
  <si>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</si>
  <si>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</si>
  <si>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</si>
  <si>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</si>
  <si>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</si>
  <si>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</si>
  <si>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</si>
  <si>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</si>
  <si>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</si>
  <si>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</si>
  <si>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</si>
  <si>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</si>
  <si>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</si>
  <si>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</si>
  <si>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</si>
  <si>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</si>
  <si>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</si>
  <si>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</si>
  <si>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</si>
  <si>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</si>
  <si>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</si>
  <si>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</si>
  <si>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</si>
  <si>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</si>
  <si>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</si>
  <si>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</si>
  <si>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</si>
  <si>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</si>
  <si>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</si>
  <si>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</si>
  <si>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</si>
  <si>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</si>
  <si>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</si>
  <si>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</si>
  <si>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</si>
  <si>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</si>
  <si>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</si>
  <si>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</si>
  <si>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</si>
  <si>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</si>
  <si>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</si>
  <si>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</si>
  <si>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</si>
  <si>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</si>
  <si>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</si>
  <si>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</si>
  <si>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</si>
  <si>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</si>
  <si>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</si>
  <si>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</si>
  <si>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</si>
  <si>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</si>
  <si>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</si>
  <si>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</si>
  <si>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</si>
  <si>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</si>
  <si>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</si>
  <si>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</si>
  <si>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</si>
  <si>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</si>
  <si>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</si>
  <si>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</si>
  <si>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</si>
  <si>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</si>
  <si>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</si>
  <si>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</si>
  <si>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</si>
  <si>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</si>
  <si>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</si>
  <si>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</si>
  <si>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</si>
  <si>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</si>
  <si>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</si>
  <si>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</si>
  <si>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</si>
  <si>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</si>
  <si>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</si>
  <si>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</si>
  <si>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</si>
  <si>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</si>
  <si>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</si>
  <si>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</si>
  <si>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</si>
  <si>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</si>
  <si>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</si>
  <si>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</si>
  <si>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</si>
  <si>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</si>
  <si>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</si>
  <si>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</si>
  <si>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</si>
  <si>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</si>
  <si>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</si>
  <si>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</si>
  <si>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</si>
  <si>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</si>
  <si>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</si>
  <si>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</si>
  <si>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</si>
  <si>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</si>
  <si>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</si>
  <si>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</si>
  <si>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</si>
  <si>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</si>
  <si>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</si>
  <si>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</si>
  <si>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</si>
  <si>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</si>
  <si>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</si>
  <si>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</si>
  <si>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</si>
  <si>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</si>
  <si>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</si>
  <si>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</si>
  <si>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</si>
  <si>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</si>
  <si>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</si>
  <si>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</si>
  <si>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</si>
  <si>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</si>
  <si>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</si>
  <si>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</si>
  <si>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</si>
  <si>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</si>
  <si>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</si>
  <si>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</si>
  <si>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</si>
  <si>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</si>
  <si>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</si>
  <si>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</si>
  <si>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</si>
  <si>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</si>
  <si>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</si>
  <si>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</si>
  <si>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</si>
  <si>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</si>
  <si>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</si>
  <si>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</si>
  <si>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</si>
  <si>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</si>
  <si>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</si>
  <si>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</si>
  <si>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</si>
  <si>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</si>
  <si>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</si>
  <si>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</si>
  <si>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</si>
  <si>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</si>
  <si>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</si>
  <si>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</si>
  <si>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</si>
  <si>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</si>
  <si>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</si>
  <si>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</si>
  <si>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</si>
  <si>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</si>
  <si>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</si>
  <si>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</si>
  <si>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</si>
  <si>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</si>
  <si>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</si>
  <si>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</si>
  <si>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</si>
  <si>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</si>
  <si>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</si>
  <si>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</si>
  <si>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</si>
  <si>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</si>
  <si>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</si>
  <si>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</si>
  <si>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</si>
  <si>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</si>
  <si>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</si>
  <si>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</si>
  <si>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</si>
  <si>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</si>
  <si>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</si>
  <si>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</si>
  <si>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</si>
  <si>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</si>
  <si>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</si>
  <si>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</si>
  <si>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</si>
  <si>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</si>
  <si>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</si>
  <si>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</si>
  <si>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</si>
  <si>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</si>
  <si>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</si>
  <si>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</si>
  <si>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</si>
  <si>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</si>
  <si>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</si>
  <si>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</si>
  <si>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</si>
  <si>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</si>
  <si>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</si>
  <si>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</si>
  <si>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</si>
  <si>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</si>
  <si>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</si>
  <si>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</si>
  <si>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</si>
  <si>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</si>
  <si>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</si>
  <si>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</si>
  <si>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</si>
  <si>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</si>
  <si>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</si>
  <si>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</si>
  <si>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</si>
  <si>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</si>
  <si>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</si>
  <si>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</si>
  <si>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</si>
  <si>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</si>
  <si>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</si>
  <si>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</si>
  <si>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</si>
  <si>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</si>
  <si>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</si>
  <si>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</si>
  <si>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</si>
  <si>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</si>
  <si>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</si>
  <si>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</si>
  <si>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</si>
  <si>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</si>
  <si>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</si>
  <si>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</si>
  <si>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</si>
  <si>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</si>
  <si>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</si>
  <si>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</si>
  <si>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</si>
  <si>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</si>
  <si>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</si>
  <si>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</si>
  <si>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</si>
  <si>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</si>
  <si>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</si>
  <si>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</si>
  <si>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</si>
  <si>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</si>
  <si>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</si>
  <si>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</si>
  <si>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</si>
  <si>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</si>
  <si>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</si>
  <si>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</si>
  <si>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</si>
  <si>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</si>
  <si>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</si>
  <si>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</si>
  <si>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</si>
  <si>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</si>
  <si>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</si>
  <si>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</si>
  <si>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</si>
  <si>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</si>
  <si>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</si>
  <si>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</si>
  <si>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</si>
  <si>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</si>
  <si>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</si>
  <si>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</si>
  <si>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</si>
  <si>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</si>
  <si>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</si>
  <si>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</si>
  <si>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</si>
  <si>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</si>
  <si>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</si>
  <si>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</si>
  <si>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</si>
  <si>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</si>
  <si>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</si>
  <si>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</si>
  <si>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</si>
  <si>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</si>
  <si>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</si>
  <si>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</si>
  <si>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</si>
  <si>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</si>
  <si>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</si>
  <si>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</si>
  <si>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</si>
  <si>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</si>
  <si>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</si>
  <si>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</si>
  <si>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</si>
  <si>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</si>
  <si>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</si>
  <si>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</si>
  <si>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</si>
  <si>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</si>
  <si>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</si>
  <si>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</si>
  <si>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</si>
  <si>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</si>
  <si>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</si>
  <si>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</si>
  <si>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</si>
  <si>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</si>
  <si>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</si>
  <si>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</si>
  <si>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</si>
  <si>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</si>
  <si>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</si>
  <si>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</si>
  <si>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</si>
  <si>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</si>
  <si>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</si>
  <si>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</si>
  <si>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</si>
  <si>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</si>
  <si>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</si>
  <si>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</si>
  <si>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</si>
  <si>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</si>
  <si>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</si>
  <si>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</si>
  <si>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</si>
  <si>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</si>
  <si>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</si>
  <si>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</si>
  <si>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</si>
  <si>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</si>
  <si>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</si>
  <si>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</si>
  <si>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</si>
  <si>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</si>
  <si>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</si>
  <si>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</si>
  <si>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</si>
  <si>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</si>
  <si>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</si>
  <si>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</si>
  <si>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</si>
  <si>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</si>
  <si>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</si>
  <si>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</si>
  <si>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</si>
  <si>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</si>
  <si>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</si>
  <si>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</si>
  <si>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</si>
  <si>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</si>
  <si>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</si>
  <si>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</si>
  <si>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</si>
  <si>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</si>
  <si>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</si>
  <si>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</si>
  <si>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</si>
  <si>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</si>
  <si>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</si>
  <si>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</si>
  <si>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</si>
  <si>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</si>
  <si>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</si>
  <si>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</si>
  <si>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</si>
  <si>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</si>
  <si>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</si>
  <si>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</si>
  <si>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</si>
  <si>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</si>
  <si>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</si>
  <si>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</si>
  <si>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</si>
  <si>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</si>
  <si>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</si>
  <si>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</si>
  <si>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</si>
  <si>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</si>
  <si>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</si>
  <si>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</si>
  <si>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</si>
  <si>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</si>
  <si>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</si>
  <si>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</si>
  <si>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</si>
  <si>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</si>
  <si>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</si>
  <si>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</si>
  <si>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</si>
  <si>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</si>
  <si>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</si>
  <si>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</si>
  <si>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</si>
  <si>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</si>
  <si>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</si>
  <si>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</si>
  <si>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</si>
  <si>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</si>
  <si>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</si>
  <si>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</si>
  <si>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</si>
  <si>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</si>
  <si>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</si>
  <si>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</si>
  <si>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</si>
  <si>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</si>
  <si>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</si>
  <si>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</si>
  <si>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</si>
  <si>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</si>
  <si>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</si>
  <si>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</si>
  <si>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</si>
  <si>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</si>
  <si>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</si>
  <si>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</si>
  <si>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</si>
  <si>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</si>
  <si>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</si>
  <si>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</si>
  <si>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</si>
  <si>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</si>
  <si>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</si>
  <si>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</si>
  <si>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</si>
  <si>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</si>
  <si>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</si>
  <si>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</si>
  <si>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</si>
  <si>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</si>
  <si>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</si>
  <si>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</si>
  <si>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</si>
  <si>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</si>
  <si>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</si>
  <si>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</si>
  <si>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</si>
  <si>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</si>
  <si>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</si>
  <si>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</si>
  <si>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</si>
  <si>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</si>
  <si>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</si>
  <si>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</si>
  <si>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</si>
  <si>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</si>
  <si>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</si>
  <si>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</si>
  <si>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</si>
  <si>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</si>
  <si>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</si>
  <si>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</si>
  <si>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</si>
  <si>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</si>
  <si>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</si>
  <si>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</si>
  <si>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</si>
  <si>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</si>
  <si>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</si>
  <si>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</si>
  <si>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</si>
  <si>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</si>
  <si>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</si>
  <si>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</si>
  <si>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</si>
  <si>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</si>
  <si>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</si>
  <si>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</si>
  <si>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</si>
  <si>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</si>
  <si>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</si>
  <si>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</si>
  <si>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</si>
  <si>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</si>
  <si>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</si>
  <si>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</si>
  <si>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</si>
  <si>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</si>
  <si>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</si>
  <si>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</si>
  <si>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</si>
  <si>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</si>
  <si>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</si>
  <si>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</si>
  <si>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</si>
  <si>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</si>
  <si>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</si>
  <si>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</si>
  <si>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</si>
  <si>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</si>
  <si>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</si>
  <si>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</si>
  <si>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</si>
  <si>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</si>
  <si>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</si>
  <si>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</si>
  <si>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</si>
  <si>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</si>
  <si>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</si>
  <si>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</si>
  <si>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</si>
  <si>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</si>
  <si>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</si>
  <si>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</si>
  <si>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</si>
  <si>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</si>
  <si>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</si>
  <si>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</si>
  <si>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</si>
  <si>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</si>
  <si>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</si>
  <si>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</si>
  <si>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</si>
  <si>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</si>
  <si>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</si>
  <si>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</si>
  <si>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</si>
  <si>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</si>
  <si>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</si>
  <si>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</si>
  <si>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</si>
  <si>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</si>
  <si>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</si>
  <si>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</si>
  <si>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</si>
  <si>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</si>
  <si>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</si>
  <si>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</si>
  <si>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</si>
  <si>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</si>
  <si>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</si>
  <si>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</si>
  <si>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</si>
  <si>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</si>
  <si>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</si>
  <si>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</si>
  <si>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</si>
  <si>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</si>
  <si>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</si>
  <si>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</si>
  <si>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</si>
  <si>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</si>
  <si>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</si>
  <si>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</si>
  <si>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</si>
  <si>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</si>
  <si>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</si>
  <si>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</si>
  <si>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</si>
  <si>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</si>
  <si>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</si>
  <si>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</si>
  <si>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</si>
  <si>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</si>
  <si>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</si>
  <si>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</si>
  <si>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</si>
  <si>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</si>
  <si>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</si>
  <si>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</si>
  <si>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</si>
  <si>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</si>
  <si>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</si>
  <si>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</si>
  <si>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</si>
  <si>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</si>
  <si>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</si>
  <si>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</si>
  <si>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</si>
  <si>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</si>
  <si>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</si>
  <si>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</si>
  <si>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</si>
  <si>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</si>
  <si>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</si>
  <si>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</si>
  <si>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</si>
  <si>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</si>
  <si>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</si>
  <si>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</si>
  <si>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</si>
  <si>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</si>
  <si>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</si>
  <si>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</si>
  <si>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</si>
  <si>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</si>
  <si>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</si>
  <si>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</si>
  <si>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</si>
  <si>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</si>
  <si>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</si>
  <si>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</si>
  <si>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</si>
  <si>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</si>
  <si>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</si>
  <si>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</si>
  <si>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</si>
  <si>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</si>
  <si>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</si>
  <si>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</si>
  <si>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</si>
  <si>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</si>
  <si>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</si>
  <si>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</si>
  <si>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</si>
  <si>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</si>
  <si>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</si>
  <si>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</si>
  <si>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</si>
  <si>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</si>
  <si>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</si>
  <si>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</si>
  <si>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</si>
  <si>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</si>
  <si>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</si>
  <si>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</si>
  <si>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</si>
  <si>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</si>
  <si>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</si>
  <si>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</si>
  <si>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</si>
  <si>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</si>
  <si>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</si>
  <si>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</si>
  <si>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</si>
  <si>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</si>
  <si>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</si>
  <si>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</si>
  <si>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</si>
  <si>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</si>
  <si>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</si>
  <si>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</si>
  <si>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</si>
  <si>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</si>
  <si>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</si>
  <si>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</si>
  <si>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</si>
  <si>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</si>
  <si>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</si>
  <si>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</si>
  <si>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</si>
  <si>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</si>
  <si>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</si>
  <si>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</si>
  <si>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</si>
  <si>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</si>
  <si>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</si>
  <si>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</si>
  <si>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</si>
  <si>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</si>
  <si>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</si>
  <si>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</si>
  <si>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</si>
  <si>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</si>
  <si>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</si>
  <si>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</si>
  <si>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</si>
  <si>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</si>
  <si>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</si>
  <si>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</si>
  <si>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</si>
  <si>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</si>
  <si>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</si>
  <si>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</si>
  <si>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</si>
  <si>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</si>
  <si>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</si>
  <si>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</si>
  <si>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</si>
  <si>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</si>
  <si>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</si>
  <si>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</si>
  <si>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</si>
  <si>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</si>
  <si>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</si>
  <si>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</si>
  <si>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</si>
  <si>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</si>
  <si>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</si>
  <si>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</si>
  <si>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</si>
  <si>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</si>
  <si>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</si>
  <si>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</si>
  <si>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</si>
  <si>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</si>
  <si>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</si>
  <si>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</si>
  <si>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</si>
  <si>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</si>
  <si>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</si>
  <si>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</si>
  <si>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</si>
  <si>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</si>
  <si>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</si>
  <si>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</si>
  <si>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</si>
  <si>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</si>
  <si>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</si>
  <si>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</si>
  <si>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</si>
  <si>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</si>
  <si>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</si>
  <si>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</si>
  <si>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</si>
  <si>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</si>
  <si>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</si>
  <si>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</si>
  <si>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</si>
  <si>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</si>
  <si>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</si>
  <si>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</si>
  <si>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</si>
  <si>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</si>
  <si>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</si>
  <si>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</si>
  <si>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</si>
  <si>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</si>
  <si>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</si>
  <si>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</si>
  <si>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</si>
  <si>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</si>
  <si>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</si>
  <si>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</si>
  <si>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</si>
  <si>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</si>
  <si>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</si>
  <si>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</si>
  <si>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</si>
  <si>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</si>
  <si>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</si>
  <si>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</si>
  <si>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</si>
  <si>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</si>
  <si>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</si>
  <si>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</si>
  <si>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</si>
  <si>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</si>
  <si>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</si>
  <si>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</si>
  <si>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</si>
  <si>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</si>
  <si>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</si>
  <si>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</si>
  <si>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</si>
  <si>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</si>
  <si>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</si>
  <si>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</si>
  <si>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</si>
  <si>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</si>
  <si>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</si>
  <si>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</si>
  <si>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</si>
  <si>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</si>
  <si>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</si>
  <si>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</si>
  <si>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</si>
  <si>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</si>
  <si>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</si>
  <si>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</si>
  <si>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</si>
  <si>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</si>
  <si>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</si>
  <si>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</si>
  <si>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</si>
  <si>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</si>
  <si>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</si>
  <si>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</si>
  <si>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</si>
  <si>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</si>
  <si>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</si>
  <si>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</si>
  <si>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</si>
  <si>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</si>
  <si>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</si>
  <si>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</si>
  <si>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</si>
  <si>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</si>
  <si>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</si>
  <si>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</si>
  <si>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</si>
  <si>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</si>
  <si>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</si>
  <si>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</si>
  <si>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</si>
  <si>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</si>
  <si>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</si>
  <si>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</si>
  <si>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</si>
  <si>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</si>
  <si>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</si>
  <si>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</si>
  <si>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</si>
  <si>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</si>
  <si>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</si>
  <si>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</si>
  <si>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</si>
  <si>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</si>
  <si>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</si>
  <si>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</si>
  <si>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</si>
  <si>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</si>
  <si>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</si>
  <si>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</si>
  <si>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</si>
  <si>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</si>
  <si>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</si>
  <si>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</si>
  <si>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</si>
  <si>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</si>
  <si>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</si>
  <si>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</si>
  <si>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</si>
  <si>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</si>
  <si>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</si>
  <si>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</si>
  <si>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</si>
  <si>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</si>
  <si>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</si>
  <si>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</si>
  <si>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</si>
  <si>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</si>
  <si>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</si>
  <si>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</si>
  <si>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</si>
  <si>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</si>
  <si>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</si>
  <si>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</si>
  <si>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</si>
  <si>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</si>
  <si>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</si>
  <si>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</si>
  <si>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</si>
  <si>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</si>
  <si>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</si>
  <si>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</si>
  <si>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</si>
  <si>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</si>
  <si>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</si>
  <si>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</si>
  <si>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</si>
  <si>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</si>
  <si>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</si>
  <si>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</si>
  <si>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</si>
  <si>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</si>
  <si>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</si>
  <si>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</si>
  <si>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</si>
  <si>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</si>
  <si>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</si>
  <si>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</si>
  <si>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</si>
  <si>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</si>
  <si>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</si>
  <si>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</si>
  <si>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</si>
  <si>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</si>
  <si>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</si>
  <si>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</si>
  <si>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</si>
  <si>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</si>
  <si>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</si>
  <si>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</si>
  <si>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</si>
  <si>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</si>
  <si>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</si>
  <si>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</si>
  <si>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</si>
  <si>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</si>
  <si>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</si>
  <si>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</si>
  <si>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</si>
  <si>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</si>
  <si>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</si>
  <si>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</si>
  <si>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</si>
  <si>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</si>
  <si>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</si>
  <si>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</si>
  <si>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</si>
  <si>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</si>
  <si>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</si>
  <si>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</si>
  <si>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</si>
  <si>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</si>
  <si>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</si>
  <si>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</si>
  <si>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</si>
  <si>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</si>
  <si>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</si>
  <si>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</si>
  <si>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</si>
  <si>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</si>
  <si>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</si>
  <si>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</si>
  <si>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</si>
  <si>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</si>
  <si>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</si>
  <si>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</si>
  <si>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</si>
  <si>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</si>
  <si>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</si>
  <si>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</si>
  <si>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</si>
  <si>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</si>
  <si>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</si>
  <si>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</si>
  <si>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</si>
  <si>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</si>
  <si>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</si>
  <si>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</si>
  <si>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</si>
  <si>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</si>
  <si>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</si>
  <si>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</si>
  <si>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</si>
  <si>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</si>
  <si>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</si>
  <si>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</si>
  <si>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</si>
  <si>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</si>
  <si>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</si>
  <si>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</si>
  <si>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</si>
  <si>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</si>
  <si>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</si>
  <si>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</si>
  <si>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</si>
  <si>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</si>
  <si>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</si>
  <si>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</si>
  <si>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</si>
  <si>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</si>
  <si>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</si>
  <si>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</si>
  <si>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</si>
  <si>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</si>
  <si>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</si>
  <si>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</si>
  <si>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</si>
  <si>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</si>
  <si>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</si>
  <si>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</si>
  <si>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</si>
  <si>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</si>
  <si>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</si>
  <si>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</si>
  <si>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</si>
  <si>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</si>
  <si>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</si>
  <si>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</si>
  <si>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</si>
  <si>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</si>
  <si>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</si>
  <si>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</si>
  <si>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</si>
  <si>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</si>
  <si>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</si>
  <si>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</si>
  <si>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</si>
  <si>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</si>
  <si>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</si>
  <si>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</si>
  <si>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</si>
  <si>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</si>
  <si>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</si>
  <si>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</si>
  <si>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</si>
  <si>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</si>
  <si>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</si>
  <si>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</si>
  <si>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</si>
  <si>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</si>
  <si>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</si>
  <si>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</si>
  <si>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</si>
  <si>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</si>
  <si>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</si>
  <si>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</si>
  <si>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</si>
  <si>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</si>
  <si>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</si>
  <si>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</si>
  <si>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</si>
  <si>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</si>
  <si>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</si>
  <si>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</si>
  <si>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</si>
  <si>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</si>
  <si>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</si>
  <si>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</si>
  <si>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</si>
  <si>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</si>
  <si>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</si>
  <si>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</si>
  <si>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</si>
  <si>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</si>
  <si>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</si>
  <si>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</si>
  <si>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</si>
  <si>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</si>
  <si>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</si>
  <si>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</si>
  <si>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</si>
  <si>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</si>
  <si>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</si>
  <si>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</si>
  <si>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</si>
  <si>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</si>
  <si>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</si>
  <si>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</si>
  <si>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</si>
  <si>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</si>
  <si>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</si>
  <si>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</si>
  <si>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</si>
  <si>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</si>
  <si>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</si>
  <si>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</si>
  <si>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</si>
  <si>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</si>
  <si>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</si>
  <si>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</si>
  <si>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</si>
  <si>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</si>
  <si>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</si>
  <si>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</si>
  <si>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</si>
  <si>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</si>
  <si>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</si>
  <si>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</si>
  <si>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</si>
  <si>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</si>
  <si>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</si>
  <si>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</si>
  <si>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</si>
  <si>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</si>
  <si>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</si>
  <si>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</si>
  <si>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</si>
  <si>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</si>
  <si>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</si>
  <si>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</si>
  <si>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</si>
  <si>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</si>
  <si>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</si>
  <si>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</si>
  <si>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</si>
  <si>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</si>
  <si>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</si>
  <si>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</si>
  <si>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</si>
  <si>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</si>
  <si>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</si>
  <si>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</si>
  <si>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</si>
  <si>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</si>
  <si>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</si>
  <si>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</si>
  <si>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</si>
  <si>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</si>
  <si>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</si>
  <si>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</si>
  <si>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</si>
  <si>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</si>
  <si>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</si>
  <si>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</si>
  <si>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</si>
  <si>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</si>
  <si>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</si>
  <si>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</si>
  <si>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</si>
  <si>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</si>
  <si>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</si>
  <si>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</si>
  <si>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</si>
  <si>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</si>
  <si>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</si>
  <si>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</si>
  <si>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</si>
  <si>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</si>
  <si>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</si>
  <si>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</si>
  <si>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</si>
  <si>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</si>
  <si>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</si>
  <si>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</si>
  <si>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</si>
  <si>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</si>
  <si>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</si>
  <si>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</si>
  <si>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</si>
  <si>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</si>
  <si>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</si>
  <si>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</si>
  <si>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</si>
  <si>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</si>
  <si>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</si>
  <si>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</si>
  <si>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</si>
  <si>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</si>
  <si>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</si>
  <si>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</si>
  <si>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</si>
  <si>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</si>
  <si>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</si>
  <si>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</si>
  <si>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</si>
  <si>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</si>
  <si>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</si>
  <si>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</si>
  <si>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</si>
  <si>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</si>
  <si>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</si>
  <si>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</si>
  <si>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</si>
  <si>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</si>
  <si>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</si>
  <si>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</si>
  <si>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</si>
  <si>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</si>
  <si>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</si>
  <si>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</si>
  <si>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</si>
  <si>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</si>
  <si>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</si>
  <si>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</si>
  <si>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</si>
  <si>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</si>
  <si>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</si>
  <si>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</si>
  <si>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</si>
  <si>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</si>
  <si>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</si>
  <si>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</si>
  <si>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</si>
  <si>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</si>
  <si>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</si>
  <si>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</si>
  <si>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</si>
  <si>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</si>
  <si>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</si>
  <si>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</si>
  <si>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</si>
  <si>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</si>
  <si>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</si>
  <si>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</si>
  <si>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</si>
  <si>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</si>
  <si>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</si>
  <si>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</si>
  <si>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</si>
  <si>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</si>
  <si>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</si>
  <si>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</si>
  <si>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</si>
  <si>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</si>
  <si>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</si>
  <si>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</si>
  <si>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</si>
  <si>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</si>
  <si>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</si>
  <si>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</si>
  <si>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</si>
  <si>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</si>
  <si>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</si>
  <si>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</si>
  <si>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</si>
  <si>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</si>
  <si>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</si>
  <si>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</si>
  <si>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</si>
  <si>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</si>
  <si>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</si>
  <si>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</si>
  <si>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</si>
  <si>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</si>
  <si>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</si>
  <si>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</si>
  <si>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</si>
  <si>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</si>
  <si>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</si>
  <si>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</si>
  <si>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</si>
  <si>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</si>
  <si>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</si>
  <si>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</si>
  <si>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</si>
  <si>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</si>
  <si>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</si>
  <si>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</si>
  <si>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</si>
  <si>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</si>
  <si>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</si>
  <si>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</si>
  <si>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</si>
  <si>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</si>
  <si>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</si>
  <si>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</si>
  <si>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</si>
  <si>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</si>
  <si>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</si>
  <si>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</si>
  <si>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</si>
  <si>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</si>
  <si>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</si>
  <si>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</si>
  <si>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</si>
  <si>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</si>
  <si>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</si>
  <si>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</si>
  <si>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</si>
  <si>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</si>
  <si>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</si>
  <si>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</si>
  <si>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</si>
  <si>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</si>
  <si>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</si>
  <si>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</si>
  <si>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</si>
  <si>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</si>
  <si>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</si>
  <si>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</si>
  <si>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</si>
  <si>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</si>
  <si>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</si>
  <si>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</si>
  <si>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</si>
  <si>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</si>
  <si>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</si>
  <si>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</si>
  <si>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</si>
  <si>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</si>
  <si>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</si>
  <si>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</si>
  <si>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</si>
  <si>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</si>
  <si>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</si>
  <si>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</si>
  <si>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</si>
  <si>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</si>
  <si>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</si>
  <si>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</si>
  <si>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</si>
  <si>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</si>
  <si>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</si>
  <si>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</si>
  <si>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</si>
  <si>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</si>
  <si>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</si>
  <si>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</si>
  <si>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</si>
  <si>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</si>
  <si>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</si>
  <si>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</si>
  <si>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</si>
  <si>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</si>
  <si>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</si>
  <si>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</si>
  <si>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</si>
  <si>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</si>
  <si>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</si>
  <si>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</si>
  <si>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</si>
  <si>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</si>
  <si>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</si>
  <si>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</si>
  <si>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</si>
  <si>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</si>
  <si>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</si>
  <si>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</si>
  <si>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</si>
  <si>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</si>
  <si>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</si>
  <si>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</si>
  <si>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</si>
  <si>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</si>
  <si>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</si>
  <si>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</si>
  <si>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</si>
  <si>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</si>
  <si>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</si>
  <si>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</si>
  <si>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</si>
  <si>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</si>
  <si>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</si>
  <si>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</si>
  <si>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</si>
  <si>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</si>
  <si>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</si>
  <si>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</si>
  <si>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</si>
  <si>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</si>
  <si>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</si>
  <si>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</si>
  <si>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</si>
  <si>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</si>
  <si>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</si>
  <si>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</si>
  <si>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</si>
  <si>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</si>
  <si>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</si>
  <si>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</si>
  <si>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</si>
  <si>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</si>
  <si>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</si>
  <si>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</si>
  <si>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</si>
  <si>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</si>
  <si>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</si>
  <si>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</si>
  <si>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</si>
  <si>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</si>
  <si>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</si>
  <si>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</si>
  <si>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</si>
  <si>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</si>
  <si>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</si>
  <si>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</si>
  <si>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</si>
  <si>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</si>
  <si>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</si>
  <si>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</si>
  <si>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</si>
  <si>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</si>
  <si>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</si>
  <si>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</si>
  <si>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</si>
  <si>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</si>
  <si>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</si>
  <si>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</si>
  <si>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</si>
  <si>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</si>
  <si>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</si>
  <si>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</si>
  <si>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</si>
  <si>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</si>
  <si>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</si>
  <si>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</si>
  <si>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</si>
  <si>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</si>
  <si>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</si>
  <si>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</si>
  <si>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</si>
  <si>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</si>
  <si>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</si>
  <si>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</si>
  <si>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</si>
  <si>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</si>
  <si>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</si>
  <si>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</si>
  <si>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</si>
  <si>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</si>
  <si>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</si>
  <si>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</si>
  <si>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</si>
  <si>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</si>
  <si>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</si>
  <si>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</si>
  <si>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</si>
  <si>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</si>
  <si>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</si>
  <si>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</si>
  <si>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</si>
  <si>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</si>
  <si>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</si>
  <si>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</si>
  <si>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</si>
  <si>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</si>
  <si>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</si>
  <si>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</si>
  <si>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</si>
  <si>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</si>
  <si>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</si>
  <si>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</si>
  <si>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</si>
  <si>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</si>
  <si>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</si>
  <si>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</si>
  <si>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</si>
  <si>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</si>
  <si>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</si>
  <si>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</si>
  <si>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</si>
  <si>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</si>
  <si>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</si>
  <si>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</si>
  <si>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</si>
  <si>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</si>
  <si>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</si>
  <si>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</si>
  <si>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</si>
  <si>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</si>
  <si>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</si>
  <si>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</si>
  <si>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</si>
  <si>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</si>
  <si>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</si>
  <si>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</si>
  <si>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</si>
  <si>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</si>
  <si>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</si>
  <si>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</si>
  <si>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</si>
  <si>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</si>
  <si>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</si>
  <si>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</si>
  <si>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</si>
  <si>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</si>
  <si>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</si>
  <si>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</si>
  <si>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</si>
  <si>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</si>
  <si>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</si>
  <si>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</si>
  <si>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</si>
  <si>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</si>
  <si>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</si>
  <si>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</si>
  <si>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</si>
  <si>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</si>
  <si>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</si>
  <si>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</si>
  <si>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</si>
  <si>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</si>
  <si>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</si>
  <si>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</si>
  <si>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</si>
  <si>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</si>
  <si>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</si>
  <si>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</si>
  <si>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</si>
  <si>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</si>
  <si>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</si>
  <si>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</si>
  <si>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</si>
  <si>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</si>
  <si>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</si>
  <si>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</si>
  <si>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</si>
  <si>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</si>
  <si>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</si>
  <si>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</si>
  <si>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</si>
  <si>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</si>
  <si>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</si>
  <si>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</si>
  <si>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</si>
  <si>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</si>
  <si>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</si>
  <si>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</si>
  <si>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</si>
  <si>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</si>
  <si>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</si>
  <si>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</si>
  <si>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</si>
  <si>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</si>
  <si>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</si>
  <si>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</si>
  <si>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</si>
  <si>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</si>
  <si>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</si>
  <si>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</si>
  <si>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</si>
  <si>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</si>
  <si>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</si>
  <si>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</si>
  <si>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</si>
  <si>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</si>
  <si>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</si>
  <si>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</si>
  <si>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</si>
  <si>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</si>
  <si>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</si>
  <si>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</si>
  <si>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</si>
  <si>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</si>
  <si>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</si>
  <si>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</si>
  <si>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</si>
  <si>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</si>
  <si>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</si>
  <si>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</si>
  <si>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</si>
  <si>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</si>
  <si>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</si>
  <si>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</si>
  <si>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</si>
  <si>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</si>
  <si>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</si>
  <si>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</si>
  <si>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</si>
  <si>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</si>
  <si>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</si>
  <si>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</si>
  <si>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</si>
  <si>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</si>
  <si>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</si>
  <si>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</si>
  <si>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</si>
  <si>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</si>
  <si>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</si>
  <si>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</si>
  <si>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</si>
  <si>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</si>
  <si>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</si>
  <si>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</si>
  <si>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</si>
  <si>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</si>
  <si>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</si>
  <si>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</si>
  <si>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</si>
  <si>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</si>
  <si>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</si>
  <si>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</si>
  <si>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</si>
  <si>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</si>
  <si>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</si>
  <si>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</si>
  <si>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</si>
  <si>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</si>
  <si>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</si>
  <si>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</si>
  <si>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</si>
  <si>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</si>
  <si>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</si>
  <si>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</si>
  <si>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</si>
  <si>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</si>
  <si>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</si>
  <si>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</si>
  <si>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</si>
  <si>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</si>
  <si>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</si>
  <si>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</si>
  <si>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</si>
  <si>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</si>
  <si>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</si>
  <si>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</si>
  <si>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</si>
  <si>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</si>
  <si>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</si>
  <si>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</si>
  <si>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</si>
  <si>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</si>
  <si>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</si>
  <si>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</si>
  <si>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</si>
  <si>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</si>
  <si>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</si>
  <si>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</si>
  <si>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</si>
  <si>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</si>
  <si>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</si>
  <si>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</si>
  <si>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</si>
  <si>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</si>
  <si>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</si>
  <si>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</si>
  <si>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</si>
  <si>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</si>
  <si>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</si>
  <si>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</si>
  <si>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</si>
  <si>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</si>
  <si>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</si>
  <si>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</si>
  <si>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</si>
  <si>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</si>
  <si>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</si>
  <si>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</si>
  <si>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</si>
  <si>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</si>
  <si>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</si>
  <si>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</si>
  <si>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</si>
  <si>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</si>
  <si>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</si>
  <si>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</si>
  <si>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</si>
  <si>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</si>
  <si>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</si>
  <si>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</si>
  <si>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</si>
  <si>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</si>
  <si>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</si>
  <si>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</si>
  <si>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</si>
  <si>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</si>
  <si>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</si>
  <si>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</si>
  <si>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</si>
  <si>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</si>
  <si>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</si>
  <si>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</si>
  <si>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</si>
  <si>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</si>
  <si>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</si>
  <si>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</si>
  <si>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</si>
  <si>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</si>
  <si>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</si>
  <si>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</si>
  <si>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</si>
  <si>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</si>
  <si>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</si>
  <si>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</si>
  <si>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</si>
  <si>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</si>
  <si>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</si>
  <si>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</si>
  <si>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</si>
  <si>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</si>
  <si>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</si>
  <si>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</si>
  <si>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</si>
  <si>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</si>
  <si>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</si>
  <si>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</si>
  <si>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</si>
  <si>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</si>
  <si>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</si>
  <si>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</si>
  <si>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</si>
  <si>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</si>
  <si>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</si>
  <si>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</si>
  <si>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</si>
  <si>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</si>
  <si>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</si>
  <si>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</si>
  <si>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</si>
  <si>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</si>
  <si>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</si>
  <si>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</si>
  <si>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</si>
  <si>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</si>
  <si>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</si>
  <si>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</si>
  <si>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</si>
  <si>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</si>
  <si>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</si>
  <si>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</si>
  <si>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</si>
  <si>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</si>
  <si>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</si>
  <si>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</si>
  <si>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</si>
  <si>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</si>
  <si>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</si>
  <si>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</si>
  <si>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</si>
  <si>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</si>
  <si>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</si>
  <si>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</si>
  <si>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</si>
  <si>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</si>
  <si>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</si>
  <si>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</si>
  <si>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</si>
  <si>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</si>
  <si>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</si>
  <si>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</si>
  <si>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</si>
  <si>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</si>
  <si>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</si>
  <si>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</si>
  <si>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</si>
  <si>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</si>
  <si>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</si>
  <si>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</si>
  <si>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</si>
  <si>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</si>
  <si>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</si>
  <si>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</si>
  <si>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</si>
  <si>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</si>
  <si>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</si>
  <si>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</si>
  <si>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</si>
  <si>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</si>
  <si>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</si>
  <si>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</si>
  <si>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</si>
  <si>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</si>
  <si>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</si>
  <si>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</si>
  <si>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</si>
  <si>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</si>
  <si>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</si>
  <si>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</si>
  <si>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</si>
  <si>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</si>
  <si>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</si>
  <si>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</si>
  <si>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</si>
  <si>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</si>
  <si>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</si>
  <si>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</si>
  <si>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</si>
  <si>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</si>
  <si>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</si>
  <si>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</si>
  <si>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</si>
  <si>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</si>
  <si>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</si>
  <si>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</si>
  <si>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</si>
  <si>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</si>
  <si>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</si>
  <si>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</si>
  <si>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</si>
  <si>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</si>
  <si>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</si>
  <si>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</si>
  <si>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</si>
  <si>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</si>
  <si>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</si>
  <si>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</si>
  <si>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</si>
  <si>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</si>
  <si>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</si>
  <si>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</si>
  <si>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</si>
  <si>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</si>
  <si>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</si>
  <si>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</si>
  <si>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</si>
  <si>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</si>
  <si>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</si>
  <si>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</si>
  <si>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</si>
  <si>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</si>
  <si>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</si>
  <si>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</si>
  <si>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</si>
  <si>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</si>
  <si>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</si>
  <si>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</si>
  <si>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</si>
  <si>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</si>
  <si>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</si>
  <si>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</si>
  <si>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</si>
  <si>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</si>
  <si>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</si>
  <si>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</si>
  <si>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</si>
  <si>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</si>
  <si>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</si>
  <si>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</si>
  <si>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</si>
  <si>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</si>
  <si>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</si>
  <si>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</si>
  <si>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</si>
  <si>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</si>
  <si>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</si>
  <si>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</si>
  <si>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</si>
  <si>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</si>
  <si>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</si>
  <si>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</si>
  <si>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</si>
  <si>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</si>
  <si>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</si>
  <si>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</si>
  <si>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</si>
  <si>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</si>
  <si>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</si>
  <si>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</si>
  <si>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</si>
  <si>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</si>
  <si>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</si>
  <si>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</si>
  <si>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</si>
  <si>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</si>
  <si>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</si>
  <si>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</si>
  <si>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</si>
  <si>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</si>
  <si>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</si>
  <si>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</si>
  <si>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</si>
  <si>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</si>
  <si>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</si>
  <si>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</si>
  <si>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</si>
  <si>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</si>
  <si>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</si>
  <si>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</si>
  <si>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</si>
  <si>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</si>
  <si>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</si>
  <si>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</si>
  <si>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</si>
  <si>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</si>
  <si>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</si>
  <si>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</si>
  <si>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</si>
  <si>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</si>
  <si>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</si>
  <si>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</si>
  <si>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</si>
  <si>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</si>
  <si>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</si>
  <si>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</si>
  <si>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</si>
  <si>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</si>
  <si>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</si>
  <si>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</si>
  <si>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</si>
  <si>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</si>
  <si>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</si>
  <si>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</si>
  <si>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</si>
  <si>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</si>
  <si>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</si>
  <si>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</si>
  <si>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</si>
  <si>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</si>
  <si>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</si>
  <si>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</si>
  <si>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</si>
  <si>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</si>
  <si>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</si>
  <si>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</si>
  <si>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</si>
  <si>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</si>
  <si>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</si>
  <si>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</si>
  <si>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</si>
  <si>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</si>
  <si>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</si>
  <si>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</si>
  <si>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</si>
  <si>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</si>
  <si>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</si>
  <si>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</si>
  <si>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</si>
  <si>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</si>
  <si>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</si>
  <si>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</si>
  <si>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</si>
  <si>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</si>
  <si>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</si>
  <si>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</si>
  <si>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</si>
  <si>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</si>
  <si>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</si>
  <si>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</si>
  <si>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</si>
  <si>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</si>
  <si>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</si>
  <si>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</si>
  <si>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</si>
  <si>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</si>
  <si>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</si>
  <si>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</si>
  <si>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</si>
  <si>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</si>
  <si>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</si>
  <si>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</si>
  <si>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</si>
  <si>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</si>
  <si>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</si>
  <si>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</si>
  <si>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</si>
  <si>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</si>
  <si>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</si>
  <si>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</si>
  <si>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</si>
  <si>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</si>
  <si>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</si>
  <si>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</si>
  <si>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</si>
  <si>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</si>
  <si>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</si>
  <si>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</si>
  <si>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</si>
  <si>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</si>
  <si>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</si>
  <si>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</si>
  <si>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</si>
  <si>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</si>
  <si>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</si>
  <si>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</si>
  <si>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</si>
  <si>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</si>
  <si>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</si>
  <si>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</si>
  <si>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</si>
  <si>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</si>
  <si>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</si>
  <si>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</si>
  <si>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</si>
  <si>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</si>
  <si>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</si>
  <si>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</si>
  <si>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</si>
  <si>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</si>
  <si>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</si>
  <si>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</si>
  <si>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</si>
  <si>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</si>
  <si>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</si>
  <si>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</si>
  <si>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</si>
  <si>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</si>
  <si>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</si>
  <si>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</si>
  <si>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</si>
  <si>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</si>
  <si>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</si>
  <si>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</si>
  <si>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</si>
  <si>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</si>
  <si>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</si>
  <si>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</si>
  <si>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</si>
  <si>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</si>
  <si>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</si>
  <si>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</si>
  <si>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</si>
  <si>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</si>
  <si>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</si>
  <si>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</si>
  <si>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</si>
  <si>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</si>
  <si>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</si>
  <si>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</si>
  <si>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</si>
  <si>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</si>
  <si>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</si>
  <si>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</si>
  <si>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</si>
  <si>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</si>
  <si>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</si>
  <si>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</si>
  <si>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</si>
  <si>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</si>
  <si>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</si>
  <si>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</si>
  <si>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</si>
  <si>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</si>
  <si>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</si>
  <si>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</si>
  <si>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</si>
  <si>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</si>
  <si>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</si>
  <si>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</si>
  <si>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</si>
  <si>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</si>
  <si>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</si>
  <si>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</si>
  <si>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</si>
  <si>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</si>
  <si>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</si>
  <si>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</si>
  <si>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</si>
  <si>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</si>
  <si>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</si>
  <si>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</si>
  <si>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</si>
  <si>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</si>
  <si>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</si>
  <si>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</si>
  <si>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</si>
  <si>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</si>
  <si>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</si>
  <si>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</si>
  <si>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</si>
  <si>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</si>
  <si>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</si>
  <si>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</si>
  <si>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</si>
  <si>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</si>
  <si>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</si>
  <si>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</si>
  <si>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</si>
  <si>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</si>
  <si>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</si>
  <si>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</si>
  <si>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</si>
  <si>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</si>
  <si>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</si>
  <si>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</si>
  <si>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</si>
  <si>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</si>
  <si>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</si>
  <si>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</si>
  <si>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</si>
  <si>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</si>
  <si>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</si>
  <si>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</si>
  <si>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</si>
  <si>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</si>
  <si>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</si>
  <si>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</si>
  <si>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</si>
  <si>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</si>
  <si>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</si>
  <si>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</si>
  <si>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</si>
  <si>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</si>
  <si>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</si>
  <si>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</si>
  <si>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</si>
  <si>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</si>
  <si>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</si>
  <si>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</si>
  <si>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</si>
  <si>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</si>
  <si>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</si>
  <si>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</si>
  <si>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</si>
  <si>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</si>
  <si>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</si>
  <si>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</si>
  <si>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</si>
  <si>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</si>
  <si>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</si>
  <si>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</si>
  <si>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</si>
  <si>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</si>
  <si>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</si>
  <si>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</si>
  <si>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</si>
  <si>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</si>
  <si>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</si>
  <si>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</si>
  <si>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</si>
  <si>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</si>
  <si>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</si>
  <si>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</si>
  <si>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</si>
  <si>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</si>
  <si>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</si>
  <si>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</si>
  <si>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</si>
  <si>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</si>
  <si>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</si>
  <si>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</si>
  <si>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</si>
  <si>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</si>
  <si>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</si>
  <si>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</si>
  <si>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</si>
  <si>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</si>
  <si>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</si>
  <si>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</si>
  <si>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</si>
  <si>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</si>
  <si>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</si>
  <si>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</si>
  <si>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</si>
  <si>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</si>
  <si>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</si>
  <si>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</si>
  <si>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</si>
  <si>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</si>
  <si>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</si>
  <si>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</si>
  <si>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</si>
  <si>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</si>
  <si>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</si>
  <si>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</si>
  <si>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</si>
  <si>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</si>
  <si>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</si>
  <si>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</si>
  <si>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</si>
  <si>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</si>
  <si>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</si>
  <si>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</si>
  <si>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</si>
  <si>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</si>
  <si>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</si>
  <si>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</si>
  <si>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</si>
  <si>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</si>
  <si>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</si>
  <si>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</si>
  <si>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</si>
  <si>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</si>
  <si>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</si>
  <si>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</si>
  <si>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</si>
  <si>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</si>
  <si>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</si>
  <si>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</si>
  <si>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</si>
  <si>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</si>
  <si>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</si>
  <si>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</si>
  <si>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</si>
  <si>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</si>
  <si>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</si>
  <si>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</si>
  <si>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</si>
  <si>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</si>
  <si>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</si>
  <si>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</si>
  <si>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</si>
  <si>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</si>
  <si>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</si>
  <si>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</si>
  <si>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</si>
  <si>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</si>
  <si>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</si>
  <si>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</si>
  <si>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</si>
  <si>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</si>
  <si>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</si>
  <si>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</si>
  <si>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</si>
  <si>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</si>
  <si>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</si>
  <si>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</si>
  <si>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</si>
  <si>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</si>
  <si>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</si>
  <si>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</si>
  <si>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</si>
  <si>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</si>
  <si>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</si>
  <si>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</si>
  <si>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</si>
  <si>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</si>
  <si>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</si>
  <si>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</si>
  <si>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</si>
  <si>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</si>
  <si>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</si>
  <si>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</si>
  <si>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</si>
  <si>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</si>
  <si>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</si>
  <si>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</si>
  <si>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</si>
  <si>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</si>
  <si>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</si>
  <si>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</si>
  <si>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</si>
  <si>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</si>
  <si>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</si>
  <si>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</si>
  <si>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</si>
  <si>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</si>
  <si>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</si>
  <si>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</si>
  <si>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</si>
  <si>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</si>
  <si>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</si>
  <si>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</si>
  <si>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</si>
  <si>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</si>
  <si>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</si>
  <si>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</si>
  <si>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</si>
  <si>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</si>
  <si>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</si>
  <si>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</si>
  <si>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</si>
  <si>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</si>
  <si>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</si>
  <si>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</si>
  <si>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</si>
  <si>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</si>
  <si>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</si>
  <si>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</si>
  <si>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</si>
  <si>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</si>
  <si>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</si>
  <si>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</si>
  <si>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</si>
  <si>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</si>
  <si>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</si>
  <si>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</si>
  <si>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</si>
  <si>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</si>
  <si>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</si>
  <si>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</si>
  <si>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</si>
  <si>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</si>
  <si>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</si>
  <si>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</si>
  <si>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</si>
  <si>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</si>
  <si>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</si>
  <si>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</si>
  <si>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</si>
  <si>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</si>
  <si>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</si>
  <si>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</si>
  <si>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</si>
  <si>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</si>
  <si>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</si>
  <si>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</si>
  <si>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</si>
  <si>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</si>
  <si>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</si>
  <si>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</si>
  <si>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</si>
  <si>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</si>
  <si>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</si>
  <si>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</si>
  <si>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</si>
  <si>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</si>
  <si>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</si>
  <si>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</si>
  <si>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</si>
  <si>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</si>
  <si>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</si>
  <si>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</si>
  <si>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</si>
  <si>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</si>
  <si>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</si>
  <si>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</si>
  <si>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</si>
  <si>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</si>
  <si>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</si>
  <si>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</si>
  <si>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</si>
  <si>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</si>
  <si>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</si>
  <si>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</si>
  <si>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</si>
  <si>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</si>
  <si>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</si>
  <si>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</si>
  <si>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</si>
  <si>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</si>
  <si>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</si>
  <si>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</si>
  <si>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</si>
  <si>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</si>
  <si>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</si>
  <si>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</si>
  <si>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</si>
  <si>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</si>
  <si>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</si>
  <si>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</si>
  <si>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</si>
  <si>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</si>
  <si>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</si>
  <si>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</si>
  <si>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</si>
  <si>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</si>
  <si>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</si>
  <si>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</si>
  <si>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</si>
  <si>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</si>
  <si>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</si>
  <si>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</si>
  <si>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</si>
  <si>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</si>
  <si>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</si>
  <si>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</si>
  <si>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</si>
  <si>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</si>
  <si>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</si>
  <si>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</si>
  <si>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</si>
  <si>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</si>
  <si>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</si>
  <si>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</si>
  <si>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</si>
  <si>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</si>
  <si>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</si>
  <si>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</si>
  <si>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</si>
  <si>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</si>
  <si>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</si>
  <si>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</si>
  <si>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</si>
  <si>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</si>
  <si>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</si>
  <si>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</si>
  <si>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</si>
  <si>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</si>
  <si>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</si>
  <si>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</si>
  <si>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</si>
  <si>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</si>
  <si>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</si>
  <si>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</si>
  <si>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</si>
  <si>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</si>
  <si>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</si>
  <si>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</si>
  <si>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</si>
  <si>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</si>
  <si>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</si>
  <si>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</si>
  <si>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</si>
  <si>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</si>
  <si>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</si>
  <si>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</si>
  <si>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</si>
  <si>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</si>
  <si>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</si>
  <si>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</si>
  <si>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</si>
  <si>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</si>
  <si>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</si>
  <si>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</si>
  <si>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</si>
  <si>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</si>
  <si>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</si>
  <si>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</si>
  <si>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</si>
  <si>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</si>
  <si>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</si>
  <si>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</si>
  <si>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</si>
  <si>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</si>
  <si>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</si>
  <si>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</si>
  <si>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</si>
  <si>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</si>
  <si>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</si>
  <si>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</si>
  <si>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</si>
  <si>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</si>
  <si>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</si>
  <si>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</si>
  <si>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</si>
  <si>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</si>
  <si>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</si>
  <si>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</si>
  <si>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</si>
  <si>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</si>
  <si>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</si>
  <si>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</si>
  <si>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</si>
  <si>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</si>
  <si>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</si>
  <si>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</si>
  <si>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</si>
  <si>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</si>
  <si>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</si>
  <si>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</si>
  <si>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</si>
  <si>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</si>
  <si>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</si>
  <si>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</si>
  <si>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</si>
  <si>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</si>
  <si>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</si>
  <si>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</si>
  <si>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</si>
  <si>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</si>
  <si>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</si>
  <si>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</si>
  <si>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</si>
  <si>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</si>
  <si>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</si>
  <si>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</si>
  <si>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</si>
  <si>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</si>
  <si>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</si>
  <si>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</si>
  <si>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</si>
  <si>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</si>
  <si>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</si>
  <si>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</si>
  <si>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</si>
  <si>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</si>
  <si>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</si>
  <si>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</si>
  <si>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</si>
  <si>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</si>
  <si>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</si>
  <si>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</si>
  <si>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</si>
  <si>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</si>
  <si>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</si>
  <si>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</si>
  <si>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</si>
  <si>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</si>
  <si>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</si>
  <si>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</si>
  <si>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</si>
  <si>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</si>
  <si>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</si>
  <si>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</si>
  <si>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</si>
  <si>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</si>
  <si>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</si>
  <si>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</si>
  <si>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</si>
  <si>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</si>
  <si>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</si>
  <si>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</si>
  <si>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</si>
  <si>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</si>
  <si>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</si>
  <si>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</si>
  <si>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</si>
  <si>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</si>
  <si>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</si>
  <si>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</si>
  <si>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</si>
  <si>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</si>
  <si>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</si>
  <si>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</si>
  <si>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</si>
  <si>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</si>
  <si>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</si>
  <si>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</si>
  <si>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</si>
  <si>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</si>
  <si>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</si>
  <si>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</si>
  <si>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</si>
  <si>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</si>
  <si>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</si>
  <si>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</si>
  <si>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</si>
  <si>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</si>
  <si>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</si>
  <si>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</si>
  <si>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</si>
  <si>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</si>
  <si>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</si>
  <si>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</si>
  <si>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</si>
  <si>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</si>
  <si>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</si>
  <si>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</si>
  <si>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</si>
  <si>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</si>
  <si>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</si>
  <si>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</si>
  <si>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</si>
  <si>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</si>
  <si>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</si>
  <si>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</si>
  <si>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</si>
  <si>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</si>
  <si>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</si>
  <si>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</si>
  <si>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</si>
  <si>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</si>
  <si>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</si>
  <si>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</si>
  <si>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</si>
  <si>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</si>
  <si>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</si>
  <si>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</si>
  <si>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</si>
  <si>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</si>
  <si>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</si>
  <si>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</si>
  <si>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</si>
  <si>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</si>
  <si>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</si>
  <si>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</si>
  <si>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</si>
  <si>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</si>
  <si>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</si>
  <si>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</si>
  <si>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</si>
  <si>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</si>
  <si>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</si>
  <si>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</si>
  <si>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</si>
  <si>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</si>
  <si>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</si>
  <si>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</si>
  <si>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</si>
  <si>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</si>
  <si>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</si>
  <si>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</si>
  <si>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</si>
  <si>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</si>
  <si>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</si>
  <si>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</si>
  <si>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</si>
  <si>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</si>
  <si>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</si>
  <si>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</si>
  <si>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</si>
  <si>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</si>
  <si>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</si>
  <si>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</si>
  <si>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</si>
  <si>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</si>
  <si>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</si>
  <si>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</si>
  <si>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</si>
  <si>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</si>
  <si>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</si>
  <si>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</si>
  <si>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</si>
  <si>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</si>
  <si>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</si>
  <si>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</si>
  <si>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</si>
  <si>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</si>
  <si>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</si>
  <si>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</si>
  <si>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</si>
  <si>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</si>
  <si>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</si>
  <si>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</si>
  <si>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</si>
  <si>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</si>
  <si>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</si>
  <si>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</si>
  <si>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</si>
  <si>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</si>
  <si>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</si>
  <si>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</si>
  <si>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</si>
  <si>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</si>
  <si>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</si>
  <si>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</si>
  <si>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</si>
  <si>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</si>
  <si>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</si>
  <si>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</si>
  <si>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</si>
  <si>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</si>
  <si>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</si>
  <si>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</si>
  <si>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</si>
  <si>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</si>
  <si>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</si>
  <si>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</si>
  <si>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</si>
  <si>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</si>
  <si>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</si>
  <si>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</si>
  <si>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</si>
  <si>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</si>
  <si>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</si>
  <si>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</si>
  <si>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</si>
  <si>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</si>
  <si>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</si>
  <si>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</si>
  <si>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</si>
  <si>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</si>
  <si>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</si>
  <si>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</si>
  <si>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</si>
  <si>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</si>
  <si>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</si>
  <si>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</si>
  <si>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</si>
  <si>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</si>
  <si>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</si>
  <si>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</si>
  <si>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</si>
  <si>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</si>
  <si>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</si>
  <si>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</si>
  <si>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</si>
  <si>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</si>
  <si>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</si>
  <si>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</si>
  <si>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</si>
  <si>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</si>
  <si>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</si>
  <si>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</si>
  <si>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</si>
  <si>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</si>
  <si>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</si>
  <si>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</si>
  <si>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</si>
  <si>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</si>
  <si>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</si>
  <si>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</si>
  <si>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</si>
  <si>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</si>
  <si>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</si>
  <si>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</si>
  <si>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</si>
  <si>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</si>
  <si>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</si>
  <si>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</si>
  <si>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</si>
  <si>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</si>
  <si>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</si>
  <si>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</si>
  <si>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</si>
  <si>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</si>
  <si>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</si>
  <si>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</si>
  <si>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</si>
  <si>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</si>
  <si>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</si>
  <si>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</si>
  <si>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</si>
  <si>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</si>
  <si>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</si>
  <si>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</si>
  <si>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</si>
  <si>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</si>
  <si>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</si>
  <si>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</si>
  <si>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</si>
  <si>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</si>
  <si>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</si>
  <si>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</si>
  <si>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</si>
  <si>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</si>
  <si>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</si>
  <si>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</si>
  <si>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</si>
  <si>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</si>
  <si>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</si>
  <si>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</si>
  <si>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</si>
  <si>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</si>
  <si>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</si>
  <si>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</si>
  <si>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</si>
  <si>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</si>
  <si>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</si>
  <si>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</si>
  <si>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</si>
  <si>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</si>
  <si>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</si>
  <si>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</si>
  <si>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</si>
  <si>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</si>
  <si>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</si>
  <si>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</si>
  <si>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</si>
  <si>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</si>
  <si>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</si>
  <si>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</si>
  <si>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</si>
  <si>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</si>
  <si>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</si>
  <si>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</si>
  <si>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</si>
  <si>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</si>
  <si>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</si>
  <si>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</si>
  <si>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</si>
  <si>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</si>
  <si>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</si>
  <si>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</si>
  <si>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</si>
  <si>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</si>
  <si>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</si>
  <si>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</si>
  <si>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</si>
  <si>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</si>
  <si>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</si>
  <si>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</si>
  <si>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</si>
  <si>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</si>
  <si>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</si>
  <si>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</si>
  <si>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</si>
  <si>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</si>
  <si>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</si>
  <si>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</si>
  <si>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</si>
  <si>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</si>
  <si>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</si>
  <si>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</si>
  <si>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</si>
  <si>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</si>
  <si>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</si>
  <si>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</si>
  <si>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</si>
  <si>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</si>
  <si>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</si>
  <si>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</si>
  <si>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</si>
  <si>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</si>
  <si>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</si>
  <si>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</si>
  <si>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</si>
  <si>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</si>
  <si>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</si>
  <si>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</si>
  <si>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</si>
  <si>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</si>
  <si>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</si>
  <si>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</si>
  <si>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</si>
  <si>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</si>
  <si>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</si>
  <si>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</si>
  <si>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</si>
  <si>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</si>
  <si>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</si>
  <si>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</si>
  <si>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</si>
  <si>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</si>
  <si>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</si>
  <si>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</si>
  <si>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</si>
  <si>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</si>
  <si>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</si>
  <si>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</si>
  <si>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</si>
  <si>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</si>
  <si>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</si>
  <si>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</si>
  <si>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</si>
  <si>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</si>
  <si>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</si>
  <si>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</si>
  <si>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</si>
  <si>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</si>
  <si>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</si>
  <si>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</si>
  <si>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</si>
  <si>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</si>
  <si>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</si>
  <si>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</si>
  <si>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</si>
  <si>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</si>
  <si>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</si>
  <si>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</si>
  <si>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</si>
  <si>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</si>
  <si>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</si>
  <si>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</si>
  <si>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</si>
  <si>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</si>
  <si>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</si>
  <si>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</si>
  <si>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</si>
  <si>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</si>
  <si>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</si>
  <si>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</si>
  <si>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</si>
  <si>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</si>
  <si>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</si>
  <si>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</si>
  <si>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</si>
  <si>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</si>
  <si>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</si>
  <si>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</si>
  <si>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</si>
  <si>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</si>
  <si>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</si>
  <si>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</si>
  <si>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</si>
  <si>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</si>
  <si>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</si>
  <si>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</si>
  <si>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</si>
  <si>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</si>
  <si>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</si>
  <si>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</si>
  <si>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</si>
  <si>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</si>
  <si>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</si>
  <si>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</si>
  <si>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</si>
  <si>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</si>
  <si>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</si>
  <si>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</si>
  <si>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</si>
  <si>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</si>
  <si>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</si>
  <si>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</si>
  <si>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</si>
  <si>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</si>
  <si>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</si>
  <si>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</si>
  <si>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</si>
  <si>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</si>
  <si>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</si>
  <si>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</si>
  <si>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</si>
  <si>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</si>
  <si>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</si>
  <si>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</si>
  <si>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</si>
  <si>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</si>
  <si>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</si>
  <si>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</si>
  <si>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</si>
  <si>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</si>
  <si>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</si>
  <si>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</si>
  <si>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</si>
  <si>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</si>
  <si>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</si>
  <si>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</si>
  <si>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</si>
  <si>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</si>
  <si>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</si>
  <si>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</si>
  <si>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</si>
  <si>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</si>
  <si>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</si>
  <si>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</si>
  <si>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</si>
  <si>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</si>
  <si>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</si>
  <si>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</si>
  <si>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</si>
  <si>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</si>
  <si>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</si>
  <si>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</si>
  <si>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</si>
  <si>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</si>
  <si>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</si>
  <si>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</si>
  <si>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</si>
  <si>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</si>
  <si>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</si>
  <si>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</si>
  <si>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</si>
  <si>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</si>
  <si>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</si>
  <si>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</si>
  <si>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</si>
  <si>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</si>
  <si>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</si>
  <si>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</si>
  <si>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</si>
  <si>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</si>
  <si>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</si>
  <si>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</si>
  <si>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</si>
  <si>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</si>
  <si>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</si>
  <si>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</si>
  <si>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</si>
  <si>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</si>
  <si>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</si>
  <si>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</si>
  <si>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</si>
  <si>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</si>
  <si>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</si>
  <si>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</si>
  <si>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</si>
  <si>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</si>
  <si>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</si>
  <si>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</si>
  <si>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</si>
  <si>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</si>
  <si>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</si>
  <si>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</si>
  <si>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</si>
  <si>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</si>
  <si>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</si>
  <si>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</si>
  <si>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</si>
  <si>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</si>
  <si>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</si>
  <si>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</si>
  <si>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</si>
  <si>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</si>
  <si>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</si>
  <si>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</si>
  <si>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</si>
  <si>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</si>
  <si>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</si>
  <si>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</si>
  <si>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</si>
  <si>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</si>
  <si>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</si>
  <si>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</si>
  <si>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</si>
  <si>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</si>
  <si>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</si>
  <si>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</si>
  <si>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</si>
  <si>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</si>
  <si>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</si>
  <si>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</si>
  <si>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</si>
  <si>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</si>
  <si>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</si>
  <si>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</si>
  <si>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</si>
  <si>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</si>
  <si>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</si>
  <si>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</si>
  <si>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</si>
  <si>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</si>
  <si>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</si>
  <si>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</si>
  <si>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</si>
  <si>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</si>
  <si>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</si>
  <si>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</si>
  <si>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</si>
  <si>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</si>
  <si>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</si>
  <si>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</si>
  <si>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</si>
  <si>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</si>
  <si>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</si>
  <si>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</si>
  <si>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</si>
  <si>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</si>
  <si>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</si>
  <si>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</si>
  <si>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</si>
  <si>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</si>
  <si>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</si>
  <si>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</si>
  <si>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</si>
  <si>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</si>
  <si>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</si>
  <si>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</si>
  <si>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</si>
  <si>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</si>
  <si>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</si>
  <si>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</si>
  <si>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</si>
  <si>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</si>
  <si>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</si>
  <si>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</si>
  <si>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</si>
  <si>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</si>
  <si>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</si>
  <si>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</si>
  <si>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</si>
  <si>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</si>
  <si>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</si>
  <si>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</si>
  <si>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</si>
  <si>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</si>
  <si>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</si>
  <si>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</si>
  <si>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</si>
  <si>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</si>
  <si>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</si>
  <si>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</si>
  <si>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</si>
  <si>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</si>
  <si>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</si>
  <si>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</si>
  <si>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</si>
  <si>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</si>
  <si>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</si>
  <si>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</si>
  <si>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</si>
  <si>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</si>
  <si>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</si>
  <si>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</si>
  <si>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</si>
  <si>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</si>
  <si>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</si>
  <si>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</si>
  <si>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</si>
  <si>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</si>
  <si>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</si>
  <si>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</si>
  <si>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</si>
  <si>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</si>
  <si>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</si>
  <si>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</si>
  <si>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</si>
  <si>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</si>
  <si>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</si>
  <si>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</si>
  <si>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</si>
  <si>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</si>
  <si>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</si>
  <si>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</si>
  <si>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</si>
  <si>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</si>
  <si>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</si>
  <si>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</si>
  <si>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</si>
  <si>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</si>
  <si>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</si>
  <si>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</si>
  <si>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</si>
  <si>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</si>
  <si>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</si>
  <si>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</si>
  <si>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</si>
  <si>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</si>
  <si>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</si>
  <si>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</si>
  <si>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</si>
  <si>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</si>
  <si>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</si>
  <si>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</si>
  <si>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</si>
  <si>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</si>
  <si>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</si>
  <si>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</si>
  <si>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</si>
  <si>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</si>
  <si>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</si>
  <si>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</si>
  <si>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</si>
  <si>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</si>
  <si>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</si>
  <si>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</si>
  <si>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</si>
  <si>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</si>
  <si>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</si>
  <si>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</si>
  <si>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</si>
  <si>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</si>
  <si>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</si>
  <si>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</si>
  <si>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</si>
  <si>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</si>
  <si>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</si>
  <si>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</si>
  <si>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</si>
  <si>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</si>
  <si>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</si>
  <si>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</si>
  <si>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</si>
  <si>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</si>
  <si>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</si>
  <si>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</si>
  <si>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</si>
  <si>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</si>
  <si>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</si>
  <si>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</si>
  <si>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</si>
  <si>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</si>
  <si>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</si>
  <si>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</si>
  <si>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</si>
  <si>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</si>
  <si>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</si>
  <si>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</si>
  <si>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</si>
  <si>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</si>
  <si>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</si>
  <si>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</si>
  <si>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</si>
  <si>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</si>
  <si>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</si>
  <si>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</si>
  <si>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</si>
  <si>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</si>
  <si>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</si>
  <si>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</si>
  <si>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</si>
  <si>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</si>
  <si>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</si>
  <si>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</si>
  <si>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</si>
  <si>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</si>
  <si>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</si>
  <si>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</si>
  <si>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</si>
  <si>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</si>
  <si>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</si>
  <si>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</si>
  <si>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</si>
  <si>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</si>
  <si>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</si>
  <si>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</si>
  <si>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</si>
  <si>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</si>
  <si>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</si>
  <si>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</si>
  <si>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</si>
  <si>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</si>
  <si>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</si>
  <si>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</si>
  <si>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</si>
  <si>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</si>
  <si>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</si>
  <si>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</si>
  <si>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</si>
  <si>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</si>
  <si>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</si>
  <si>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</si>
  <si>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</si>
  <si>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</si>
  <si>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</si>
  <si>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</si>
  <si>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</si>
  <si>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</si>
  <si>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</si>
  <si>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</si>
  <si>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</si>
  <si>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</si>
  <si>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</si>
  <si>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</si>
  <si>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</si>
  <si>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</si>
  <si>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</si>
  <si>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</si>
  <si>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</si>
  <si>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</si>
  <si>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</si>
  <si>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</si>
  <si>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</si>
  <si>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</si>
  <si>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</si>
  <si>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</si>
  <si>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</si>
  <si>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</si>
  <si>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</si>
  <si>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</si>
  <si>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</si>
  <si>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</si>
  <si>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</si>
  <si>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</si>
  <si>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</si>
  <si>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</si>
  <si>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</si>
  <si>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</si>
  <si>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</si>
  <si>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</si>
  <si>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</si>
  <si>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</si>
  <si>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</si>
  <si>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</si>
  <si>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</si>
  <si>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</si>
  <si>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</si>
  <si>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</si>
  <si>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</si>
  <si>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</si>
  <si>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</si>
  <si>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</si>
  <si>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</si>
  <si>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</si>
  <si>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</si>
  <si>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</si>
  <si>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</si>
  <si>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</si>
  <si>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</si>
  <si>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</si>
  <si>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</si>
  <si>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</si>
  <si>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</si>
  <si>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</si>
  <si>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</si>
  <si>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</si>
  <si>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</si>
  <si>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</si>
  <si>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</si>
  <si>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</si>
  <si>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</si>
  <si>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</si>
  <si>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</si>
  <si>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</si>
  <si>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</si>
  <si>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</si>
  <si>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</si>
  <si>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</si>
  <si>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</si>
  <si>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</si>
  <si>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</si>
  <si>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</si>
  <si>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</si>
  <si>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</si>
  <si>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</si>
  <si>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</si>
  <si>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</si>
  <si>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</si>
  <si>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</si>
  <si>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</si>
  <si>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</si>
  <si>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</si>
  <si>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</si>
  <si>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</si>
  <si>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</si>
  <si>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</si>
  <si>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</si>
  <si>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</si>
  <si>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</si>
  <si>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</si>
  <si>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</si>
  <si>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</si>
  <si>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</si>
  <si>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</si>
  <si>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</si>
  <si>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</si>
  <si>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</si>
  <si>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</si>
  <si>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</si>
  <si>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</si>
  <si>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</si>
  <si>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</si>
  <si>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</si>
  <si>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</si>
  <si>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</si>
  <si>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</si>
  <si>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</si>
  <si>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</si>
  <si>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</si>
  <si>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</si>
  <si>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</si>
  <si>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</si>
  <si>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</si>
  <si>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</si>
  <si>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</si>
  <si>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</si>
  <si>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</si>
  <si>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</si>
  <si>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</si>
  <si>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</si>
  <si>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</si>
  <si>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</si>
  <si>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</si>
  <si>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</si>
  <si>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</si>
  <si>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</si>
  <si>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</si>
  <si>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</si>
  <si>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</si>
  <si>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</si>
  <si>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</si>
  <si>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</si>
  <si>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</si>
  <si>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</si>
  <si>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</si>
  <si>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</si>
  <si>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</si>
  <si>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</si>
  <si>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</si>
  <si>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</si>
  <si>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</si>
  <si>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</si>
  <si>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</si>
  <si>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</si>
  <si>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</si>
  <si>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</si>
  <si>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</si>
  <si>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</si>
  <si>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</si>
  <si>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</si>
  <si>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</si>
  <si>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</si>
  <si>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</si>
  <si>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</si>
  <si>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</si>
  <si>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</si>
  <si>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</si>
  <si>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</si>
  <si>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</si>
  <si>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</si>
  <si>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</si>
  <si>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</si>
  <si>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</si>
  <si>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</si>
  <si>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</si>
  <si>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</si>
  <si>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</si>
  <si>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</si>
  <si>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</si>
  <si>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</si>
  <si>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</si>
  <si>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</si>
  <si>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</si>
  <si>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</si>
  <si>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</si>
  <si>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</si>
  <si>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</si>
  <si>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</si>
  <si>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</si>
  <si>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</si>
  <si>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</si>
  <si>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</si>
  <si>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</si>
  <si>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</si>
  <si>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</si>
  <si>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</si>
  <si>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</si>
  <si>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</si>
  <si>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</si>
  <si>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</si>
  <si>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</si>
  <si>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</si>
  <si>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</si>
  <si>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</si>
  <si>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</si>
  <si>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</si>
  <si>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</si>
  <si>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</si>
  <si>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</si>
  <si>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</si>
  <si>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</si>
  <si>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</si>
  <si>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</si>
  <si>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</si>
  <si>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</si>
  <si>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</si>
  <si>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</si>
  <si>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</si>
  <si>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</si>
  <si>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</si>
  <si>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</si>
  <si>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</si>
  <si>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</si>
  <si>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</si>
  <si>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</si>
  <si>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</si>
  <si>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</si>
  <si>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</si>
  <si>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</si>
  <si>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</si>
  <si>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</si>
  <si>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</si>
  <si>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</si>
  <si>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</si>
  <si>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</si>
  <si>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</si>
  <si>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</si>
  <si>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</si>
  <si>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</si>
  <si>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</si>
  <si>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</si>
  <si>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</si>
  <si>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</si>
  <si>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</si>
  <si>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</si>
  <si>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</si>
  <si>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</si>
  <si>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</si>
  <si>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</si>
  <si>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</si>
  <si>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</si>
  <si>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</si>
  <si>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</si>
  <si>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</si>
  <si>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</si>
  <si>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</si>
  <si>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</si>
  <si>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</si>
  <si>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</si>
  <si>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</si>
  <si>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</si>
  <si>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</si>
  <si>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</si>
  <si>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</si>
  <si>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</si>
  <si>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</si>
  <si>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</si>
  <si>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</si>
  <si>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</si>
  <si>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</si>
  <si>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</si>
  <si>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</si>
  <si>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</si>
  <si>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</si>
  <si>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</si>
  <si>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</si>
  <si>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</si>
  <si>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</si>
  <si>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</si>
  <si>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</si>
  <si>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</si>
  <si>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</si>
  <si>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</si>
  <si>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</si>
  <si>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</si>
  <si>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</si>
  <si>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</si>
  <si>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</si>
  <si>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</si>
  <si>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</si>
  <si>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</si>
  <si>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</si>
  <si>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</si>
  <si>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</si>
  <si>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</si>
  <si>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</si>
  <si>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</si>
  <si>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</si>
  <si>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</si>
  <si>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</si>
  <si>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</si>
  <si>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</si>
  <si>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</si>
  <si>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</si>
  <si>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</si>
  <si>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</si>
  <si>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</si>
  <si>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</si>
  <si>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</si>
  <si>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</si>
  <si>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</si>
  <si>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</si>
  <si>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</si>
  <si>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</si>
  <si>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</si>
  <si>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</si>
  <si>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</si>
  <si>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</si>
  <si>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</si>
  <si>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</si>
  <si>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</si>
  <si>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</si>
  <si>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</si>
  <si>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</si>
  <si>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</si>
  <si>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</si>
  <si>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</si>
  <si>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</si>
  <si>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</si>
  <si>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</si>
  <si>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</si>
  <si>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</si>
  <si>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</si>
  <si>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</si>
  <si>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</si>
  <si>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</si>
  <si>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</si>
  <si>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</si>
  <si>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</si>
  <si>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</si>
  <si>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</si>
  <si>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</si>
  <si>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</si>
  <si>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</si>
  <si>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</si>
  <si>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</si>
  <si>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</si>
  <si>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</si>
  <si>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</si>
  <si>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</si>
  <si>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</si>
  <si>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</si>
  <si>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</si>
  <si>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</si>
  <si>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</si>
  <si>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</si>
  <si>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</si>
  <si>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</si>
  <si>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</si>
  <si>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</si>
  <si>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</si>
  <si>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</si>
  <si>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</si>
  <si>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</si>
  <si>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</si>
  <si>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</si>
  <si>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</si>
  <si>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</si>
  <si>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</si>
  <si>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</si>
  <si>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</si>
  <si>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</si>
  <si>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</si>
  <si>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</si>
  <si>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</si>
  <si>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</si>
  <si>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</si>
  <si>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</si>
  <si>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</si>
  <si>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</si>
  <si>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</si>
  <si>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</si>
  <si>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</si>
  <si>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</si>
  <si>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</si>
  <si>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</si>
  <si>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</si>
  <si>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</si>
  <si>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</si>
  <si>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</si>
  <si>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</si>
  <si>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</si>
  <si>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</si>
  <si>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</si>
  <si>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</si>
  <si>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</si>
  <si>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</si>
  <si>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</si>
  <si>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</si>
  <si>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</si>
  <si>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</si>
  <si>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</si>
  <si>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</si>
  <si>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</si>
  <si>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</si>
  <si>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</si>
  <si>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</si>
  <si>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</si>
  <si>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</si>
  <si>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</si>
  <si>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</si>
  <si>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</si>
  <si>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</si>
  <si>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</si>
  <si>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</si>
  <si>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</si>
  <si>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</si>
  <si>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</si>
  <si>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</si>
  <si>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</si>
  <si>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</si>
  <si>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</si>
  <si>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</si>
  <si>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</si>
  <si>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</si>
  <si>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</si>
  <si>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</si>
  <si>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</si>
  <si>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</si>
  <si>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</si>
  <si>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</si>
  <si>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</si>
  <si>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</si>
  <si>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</si>
  <si>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</si>
  <si>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</si>
  <si>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</si>
  <si>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</si>
  <si>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</si>
  <si>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</si>
  <si>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</si>
  <si>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</si>
  <si>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</si>
  <si>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</si>
  <si>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</si>
  <si>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</si>
  <si>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</si>
  <si>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</si>
  <si>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</si>
  <si>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</si>
  <si>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</si>
  <si>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</si>
  <si>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</si>
  <si>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</si>
  <si>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</si>
  <si>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</si>
  <si>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</si>
  <si>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</si>
  <si>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</si>
  <si>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</si>
  <si>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</si>
  <si>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</si>
  <si>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</si>
  <si>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</si>
  <si>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</si>
  <si>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</si>
  <si>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</si>
  <si>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</si>
  <si>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</si>
  <si>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</si>
  <si>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</si>
  <si>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</si>
  <si>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</si>
  <si>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</si>
  <si>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</si>
  <si>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</si>
  <si>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</si>
  <si>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</si>
  <si>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</si>
  <si>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</si>
  <si>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</si>
  <si>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</si>
  <si>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</si>
  <si>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</si>
  <si>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</si>
  <si>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</si>
  <si>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</si>
  <si>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</si>
  <si>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</si>
  <si>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</si>
  <si>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</si>
  <si>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</si>
  <si>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</si>
  <si>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</si>
  <si>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</si>
  <si>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</si>
  <si>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</si>
  <si>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</si>
  <si>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</si>
  <si>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</si>
  <si>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</si>
  <si>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</si>
  <si>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</si>
  <si>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</si>
  <si>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</si>
  <si>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</si>
  <si>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</si>
  <si>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</si>
  <si>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</si>
  <si>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</si>
  <si>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</si>
  <si>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</si>
  <si>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</si>
  <si>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</si>
  <si>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</si>
  <si>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</si>
  <si>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</si>
  <si>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</si>
  <si>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</si>
  <si>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</si>
  <si>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</si>
  <si>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</si>
  <si>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</si>
  <si>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</si>
  <si>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</si>
  <si>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</si>
  <si>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</si>
  <si>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</si>
  <si>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</si>
  <si>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</si>
  <si>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</si>
  <si>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</si>
  <si>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</si>
  <si>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</si>
  <si>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</si>
  <si>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</si>
  <si>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</si>
  <si>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</si>
  <si>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</si>
  <si>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</si>
  <si>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</si>
  <si>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</si>
  <si>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</si>
  <si>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</si>
  <si>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</si>
  <si>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</si>
  <si>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</si>
  <si>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</si>
  <si>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</si>
  <si>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</si>
  <si>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</si>
  <si>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</si>
  <si>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</si>
  <si>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</si>
  <si>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</si>
  <si>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</si>
  <si>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</si>
  <si>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</si>
  <si>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</si>
  <si>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</si>
  <si>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</si>
  <si>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</si>
  <si>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</si>
  <si>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</si>
  <si>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</si>
  <si>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</si>
  <si>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</si>
  <si>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</si>
  <si>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</si>
  <si>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</si>
  <si>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</si>
  <si>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</si>
  <si>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</si>
  <si>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</si>
  <si>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</si>
  <si>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</si>
  <si>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</si>
  <si>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</si>
  <si>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</si>
  <si>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</si>
  <si>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</si>
  <si>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</si>
  <si>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</si>
  <si>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</si>
  <si>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</si>
  <si>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</si>
  <si>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</si>
  <si>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</si>
  <si>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</si>
  <si>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</si>
  <si>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</si>
  <si>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</si>
  <si>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</si>
  <si>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</si>
  <si>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</si>
  <si>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</si>
  <si>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</si>
  <si>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</si>
  <si>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</si>
  <si>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</si>
  <si>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</si>
  <si>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</si>
  <si>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</si>
  <si>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</si>
  <si>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</si>
  <si>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</si>
  <si>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</si>
  <si>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</si>
  <si>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</si>
  <si>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</si>
  <si>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</si>
  <si>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</si>
  <si>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</si>
  <si>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</si>
  <si>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</si>
  <si>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</si>
  <si>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</si>
  <si>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</si>
  <si>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</si>
  <si>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</si>
  <si>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</si>
  <si>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</si>
  <si>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</si>
  <si>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</si>
  <si>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</si>
  <si>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</si>
  <si>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</si>
  <si>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</si>
  <si>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</si>
  <si>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</si>
  <si>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</si>
  <si>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</si>
  <si>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</si>
  <si>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</si>
  <si>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</si>
  <si>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</si>
  <si>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</si>
  <si>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</si>
  <si>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</si>
  <si>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</si>
  <si>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</si>
  <si>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</si>
  <si>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</si>
  <si>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</si>
  <si>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</si>
  <si>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</si>
  <si>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</si>
  <si>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</si>
  <si>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</si>
  <si>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</si>
  <si>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</si>
  <si>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</si>
  <si>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</si>
  <si>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</si>
  <si>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</si>
  <si>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</si>
  <si>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</si>
  <si>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</si>
  <si>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</si>
  <si>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</si>
  <si>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</si>
  <si>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</si>
  <si>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</si>
  <si>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</si>
  <si>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</si>
  <si>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</si>
  <si>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</si>
  <si>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</si>
  <si>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</si>
  <si>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</si>
  <si>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</si>
  <si>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</si>
  <si>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</si>
  <si>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</si>
  <si>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</si>
  <si>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</si>
  <si>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</si>
  <si>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</si>
  <si>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</si>
  <si>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</si>
  <si>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</si>
  <si>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</si>
  <si>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</si>
  <si>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</si>
  <si>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</si>
  <si>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</si>
  <si>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</si>
  <si>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</si>
  <si>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</si>
  <si>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</si>
  <si>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</si>
  <si>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</si>
  <si>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</si>
  <si>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</si>
  <si>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</si>
  <si>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</si>
  <si>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</si>
  <si>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</si>
  <si>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</si>
  <si>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</si>
  <si>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</si>
  <si>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</si>
  <si>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</si>
  <si>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</si>
  <si>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</si>
  <si>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</si>
  <si>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</si>
  <si>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</si>
  <si>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</si>
  <si>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</si>
  <si>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</si>
  <si>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</si>
  <si>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</si>
  <si>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</si>
  <si>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</si>
  <si>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</si>
  <si>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</si>
  <si>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</si>
  <si>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</si>
  <si>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</si>
  <si>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</si>
  <si>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</si>
  <si>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</si>
  <si>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</si>
  <si>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</si>
  <si>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</si>
  <si>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</si>
  <si>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</si>
  <si>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</si>
  <si>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</si>
  <si>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</si>
  <si>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</si>
  <si>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</si>
  <si>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</si>
  <si>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</si>
  <si>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</si>
  <si>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</si>
  <si>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</si>
  <si>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</si>
  <si>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</si>
  <si>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</si>
  <si>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</si>
  <si>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</si>
  <si>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</si>
  <si>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</si>
  <si>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</si>
  <si>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</si>
  <si>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</si>
  <si>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</si>
  <si>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</si>
  <si>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</si>
  <si>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</si>
  <si>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</si>
  <si>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</si>
  <si>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</si>
  <si>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</si>
  <si>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</si>
  <si>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</si>
  <si>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</si>
  <si>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</si>
  <si>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</si>
  <si>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</si>
  <si>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</si>
  <si>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</si>
  <si>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</si>
  <si>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</si>
  <si>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</si>
  <si>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</si>
  <si>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</si>
  <si>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</si>
  <si>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</si>
  <si>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</si>
  <si>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</si>
  <si>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</si>
  <si>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</si>
  <si>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</si>
  <si>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</si>
  <si>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</si>
  <si>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</si>
  <si>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</si>
  <si>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</si>
  <si>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</si>
  <si>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</si>
  <si>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</si>
  <si>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</si>
  <si>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</si>
  <si>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</si>
  <si>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</si>
  <si>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</si>
  <si>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</si>
  <si>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</si>
  <si>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</si>
  <si>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</si>
  <si>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</si>
  <si>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</si>
  <si>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</si>
  <si>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</si>
  <si>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</si>
  <si>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</si>
  <si>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</si>
  <si>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</si>
  <si>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</si>
  <si>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</si>
  <si>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</si>
  <si>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</si>
  <si>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</si>
  <si>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</si>
  <si>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</si>
  <si>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</si>
  <si>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</si>
  <si>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</si>
  <si>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</si>
  <si>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</si>
  <si>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</si>
  <si>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</si>
  <si>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</si>
  <si>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</si>
  <si>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</si>
  <si>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</si>
  <si>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</si>
  <si>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</si>
  <si>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</si>
  <si>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</si>
  <si>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</si>
  <si>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</si>
  <si>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</si>
  <si>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</si>
  <si>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</si>
  <si>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</si>
  <si>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</si>
  <si>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</si>
  <si>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</si>
  <si>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</si>
  <si>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</si>
  <si>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</si>
  <si>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</si>
  <si>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</si>
  <si>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</si>
  <si>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</si>
  <si>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</si>
  <si>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</si>
  <si>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</si>
  <si>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</si>
  <si>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</si>
  <si>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</si>
  <si>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</si>
  <si>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</si>
  <si>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</si>
  <si>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</si>
  <si>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</si>
  <si>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</si>
  <si>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</si>
  <si>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</si>
  <si>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</si>
  <si>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</si>
  <si>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</si>
  <si>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</si>
  <si>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</si>
  <si>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</si>
  <si>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</si>
  <si>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</si>
  <si>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</si>
  <si>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</si>
  <si>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</si>
  <si>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</si>
  <si>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</si>
  <si>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</si>
  <si>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</si>
  <si>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</si>
  <si>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</si>
  <si>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</si>
  <si>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</si>
  <si>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</si>
  <si>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</si>
  <si>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</si>
  <si>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</si>
  <si>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</si>
  <si>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</si>
  <si>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</si>
  <si>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</si>
  <si>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</si>
  <si>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</si>
  <si>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</si>
  <si>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</si>
  <si>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</si>
  <si>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</si>
  <si>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</si>
  <si>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</si>
  <si>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</si>
  <si>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</si>
  <si>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</si>
  <si>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</si>
  <si>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</si>
  <si>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</si>
  <si>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</si>
  <si>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</si>
  <si>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</si>
  <si>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</si>
  <si>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</si>
  <si>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</si>
  <si>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</si>
  <si>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</si>
  <si>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</si>
  <si>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</si>
  <si>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</si>
  <si>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</si>
  <si>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</si>
  <si>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</si>
  <si>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</si>
  <si>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</si>
  <si>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</si>
  <si>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</si>
  <si>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</si>
  <si>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</si>
  <si>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</si>
  <si>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</si>
  <si>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</si>
  <si>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</si>
  <si>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</si>
  <si>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</si>
  <si>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</si>
  <si>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</si>
  <si>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</si>
  <si>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</si>
  <si>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</si>
  <si>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</si>
  <si>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</si>
  <si>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</si>
  <si>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</si>
  <si>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</si>
  <si>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</si>
  <si>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</si>
  <si>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</si>
  <si>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</si>
  <si>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</si>
  <si>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</si>
  <si>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</si>
  <si>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</si>
  <si>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</si>
  <si>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</si>
  <si>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</si>
  <si>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</si>
  <si>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</si>
  <si>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</si>
  <si>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</si>
  <si>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</si>
  <si>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</si>
  <si>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</si>
  <si>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</si>
  <si>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</si>
  <si>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</si>
  <si>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</si>
  <si>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</si>
  <si>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</si>
  <si>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</si>
  <si>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</si>
  <si>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</si>
  <si>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</si>
  <si>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</si>
  <si>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</si>
  <si>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</si>
  <si>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</si>
  <si>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</si>
  <si>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</si>
  <si>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</si>
  <si>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</si>
  <si>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</si>
  <si>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</si>
  <si>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</si>
  <si>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</si>
  <si>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</si>
  <si>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</si>
  <si>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</si>
  <si>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</si>
  <si>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</si>
  <si>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</si>
  <si>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</si>
  <si>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</si>
  <si>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</si>
  <si>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</si>
  <si>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</si>
  <si>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</si>
  <si>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</si>
  <si>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</si>
  <si>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</si>
  <si>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</si>
  <si>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</si>
  <si>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</si>
  <si>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</si>
  <si>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</si>
  <si>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</si>
  <si>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</si>
  <si>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</si>
  <si>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</si>
  <si>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</si>
  <si>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</si>
  <si>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</si>
  <si>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</si>
  <si>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</si>
  <si>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</si>
  <si>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</si>
  <si>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</si>
  <si>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</si>
  <si>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</si>
  <si>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</si>
  <si>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</si>
  <si>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</si>
  <si>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</si>
  <si>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</si>
  <si>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</si>
  <si>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</si>
  <si>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</si>
  <si>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</si>
  <si>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</si>
  <si>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</si>
  <si>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</si>
  <si>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</si>
  <si>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</si>
  <si>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</si>
  <si>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</si>
  <si>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</si>
  <si>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</si>
  <si>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</si>
  <si>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</si>
  <si>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</si>
  <si>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</si>
  <si>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</si>
  <si>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</si>
  <si>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</si>
  <si>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</si>
  <si>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</si>
  <si>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</si>
  <si>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</si>
  <si>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</si>
  <si>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</si>
  <si>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</si>
  <si>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</si>
  <si>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</si>
  <si>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</si>
  <si>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</si>
  <si>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</si>
  <si>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</si>
  <si>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</si>
  <si>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</si>
  <si>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</si>
  <si>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</si>
  <si>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</si>
  <si>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</si>
  <si>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</si>
  <si>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</si>
  <si>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</si>
  <si>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</si>
  <si>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</si>
  <si>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</si>
  <si>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</si>
  <si>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</si>
  <si>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</si>
  <si>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</si>
  <si>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</si>
  <si>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</si>
  <si>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</si>
  <si>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</si>
  <si>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</si>
  <si>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</si>
  <si>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</si>
  <si>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</si>
  <si>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</si>
  <si>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</si>
  <si>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</si>
  <si>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</si>
  <si>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</si>
  <si>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</si>
  <si>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</si>
  <si>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</si>
  <si>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</si>
  <si>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</si>
  <si>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</si>
  <si>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</si>
  <si>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</si>
  <si>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</si>
  <si>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</si>
  <si>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</si>
  <si>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</si>
  <si>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</si>
  <si>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</si>
  <si>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</si>
  <si>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</si>
  <si>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</si>
  <si>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</si>
  <si>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</si>
  <si>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</si>
  <si>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</si>
  <si>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</si>
  <si>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</si>
  <si>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</si>
  <si>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</si>
  <si>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</si>
  <si>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</si>
  <si>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</si>
  <si>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</si>
  <si>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</si>
  <si>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</si>
  <si>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</si>
  <si>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</si>
  <si>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</si>
  <si>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</si>
  <si>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</si>
  <si>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</si>
  <si>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</si>
  <si>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</si>
  <si>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</si>
  <si>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</si>
  <si>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</si>
  <si>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</si>
  <si>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</si>
  <si>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</si>
  <si>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</si>
  <si>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</si>
  <si>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</si>
  <si>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</si>
  <si>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</si>
  <si>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</si>
  <si>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</si>
  <si>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</si>
  <si>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</si>
  <si>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</si>
  <si>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</si>
  <si>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</si>
  <si>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</si>
  <si>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</si>
  <si>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</si>
  <si>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</si>
  <si>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</si>
  <si>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</si>
  <si>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</si>
  <si>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</si>
  <si>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</si>
  <si>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</si>
  <si>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</si>
  <si>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</si>
  <si>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</si>
  <si>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</si>
  <si>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</si>
  <si>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</si>
  <si>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</si>
  <si>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</si>
  <si>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</si>
  <si>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</si>
  <si>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</si>
  <si>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</si>
  <si>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</si>
  <si>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</si>
  <si>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</si>
  <si>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</si>
  <si>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</si>
  <si>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</si>
  <si>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</si>
  <si>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</si>
  <si>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</si>
  <si>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</si>
  <si>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</si>
  <si>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</si>
  <si>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</si>
  <si>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</si>
  <si>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</si>
  <si>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</si>
  <si>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</si>
  <si>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</si>
  <si>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</si>
  <si>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</si>
  <si>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</si>
  <si>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</si>
  <si>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</si>
  <si>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</si>
  <si>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</si>
  <si>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</si>
  <si>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</si>
  <si>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</si>
  <si>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</si>
  <si>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</si>
  <si>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</si>
  <si>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</si>
  <si>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</si>
  <si>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</si>
  <si>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</si>
  <si>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</si>
  <si>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</si>
  <si>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</si>
  <si>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</si>
  <si>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</si>
  <si>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</si>
  <si>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</si>
  <si>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</si>
  <si>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</si>
  <si>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</si>
  <si>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</si>
  <si>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</si>
  <si>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</si>
  <si>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</si>
  <si>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</si>
  <si>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</si>
  <si>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</si>
  <si>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</si>
  <si>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</si>
  <si>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</si>
  <si>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</si>
  <si>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</si>
  <si>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</si>
  <si>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</si>
  <si>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</si>
  <si>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</si>
  <si>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</si>
  <si>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</si>
  <si>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</si>
  <si>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</si>
  <si>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</si>
  <si>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</si>
  <si>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</si>
  <si>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</si>
  <si>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</si>
  <si>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</si>
  <si>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</si>
  <si>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</si>
  <si>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</si>
  <si>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</si>
  <si>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</si>
  <si>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</si>
  <si>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</si>
  <si>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</si>
  <si>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</si>
  <si>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</si>
  <si>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</si>
  <si>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</si>
  <si>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</si>
  <si>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</si>
  <si>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</si>
  <si>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</si>
  <si>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</si>
  <si>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</si>
  <si>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</si>
  <si>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</si>
  <si>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</si>
  <si>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</si>
  <si>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</si>
  <si>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</si>
  <si>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</si>
  <si>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</si>
  <si>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</si>
  <si>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</si>
  <si>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</si>
  <si>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</si>
  <si>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</si>
  <si>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</si>
  <si>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</si>
  <si>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</si>
  <si>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</si>
  <si>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</si>
  <si>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</si>
  <si>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</si>
  <si>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</si>
  <si>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</si>
  <si>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</si>
  <si>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</si>
  <si>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</si>
  <si>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</si>
  <si>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</si>
  <si>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</si>
  <si>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</si>
  <si>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</si>
  <si>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</si>
  <si>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</si>
  <si>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</si>
  <si>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</si>
  <si>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</si>
  <si>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</si>
  <si>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</si>
  <si>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</si>
  <si>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</si>
  <si>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</si>
  <si>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</si>
  <si>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</si>
  <si>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</si>
  <si>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</si>
  <si>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</si>
  <si>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</si>
  <si>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</si>
  <si>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</si>
  <si>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</si>
  <si>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</si>
  <si>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</si>
  <si>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</si>
  <si>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</si>
  <si>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</si>
  <si>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</si>
  <si>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</si>
  <si>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</si>
  <si>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</si>
  <si>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</si>
  <si>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</si>
  <si>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</si>
  <si>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</si>
  <si>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</si>
  <si>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</si>
  <si>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</si>
  <si>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</si>
  <si>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</si>
  <si>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</si>
  <si>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</si>
  <si>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</si>
  <si>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</si>
  <si>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</si>
  <si>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</si>
  <si>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</si>
  <si>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</si>
  <si>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</si>
  <si>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</si>
  <si>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</si>
  <si>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</si>
  <si>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</si>
  <si>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</si>
  <si>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</si>
  <si>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</si>
  <si>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</si>
  <si>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</si>
  <si>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</si>
  <si>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</si>
  <si>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</si>
  <si>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</si>
  <si>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</si>
  <si>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</si>
  <si>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</si>
  <si>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</si>
  <si>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</si>
  <si>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</si>
  <si>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</si>
  <si>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</si>
  <si>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</si>
  <si>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</si>
  <si>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</si>
  <si>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</si>
  <si>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</si>
  <si>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</si>
  <si>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</si>
  <si>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</si>
  <si>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</si>
  <si>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</si>
  <si>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</si>
  <si>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</si>
  <si>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</si>
  <si>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</si>
  <si>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</si>
  <si>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</si>
  <si>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</si>
  <si>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</si>
  <si>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</si>
  <si>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</si>
  <si>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</si>
  <si>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</si>
  <si>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</si>
  <si>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</si>
  <si>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</si>
  <si>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</si>
  <si>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</si>
  <si>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</si>
  <si>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</si>
  <si>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</si>
  <si>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</si>
  <si>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</si>
  <si>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</si>
  <si>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</si>
  <si>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</si>
  <si>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</si>
  <si>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</si>
  <si>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</si>
  <si>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</si>
  <si>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</si>
  <si>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</si>
  <si>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</si>
  <si>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</si>
  <si>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</si>
  <si>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</si>
  <si>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</si>
  <si>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</si>
  <si>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</si>
  <si>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</si>
  <si>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</si>
  <si>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</si>
  <si>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</si>
  <si>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</si>
  <si>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</si>
  <si>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</si>
  <si>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</si>
  <si>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</si>
  <si>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</si>
  <si>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</si>
  <si>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</si>
  <si>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</si>
  <si>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</si>
  <si>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</si>
  <si>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</si>
  <si>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</si>
  <si>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</si>
  <si>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</si>
  <si>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</si>
  <si>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</si>
  <si>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</si>
  <si>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</si>
  <si>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</si>
  <si>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</si>
  <si>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</si>
  <si>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</si>
  <si>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</si>
  <si>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</si>
  <si>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</si>
  <si>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</si>
  <si>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</si>
  <si>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</si>
  <si>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</si>
  <si>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</si>
  <si>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</si>
  <si>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</si>
  <si>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</si>
  <si>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</si>
  <si>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</si>
  <si>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</si>
  <si>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</si>
  <si>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</si>
  <si>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</si>
  <si>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</si>
  <si>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</si>
  <si>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</si>
  <si>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</si>
  <si>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</si>
  <si>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</si>
  <si>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</si>
  <si>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</si>
  <si>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</si>
  <si>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</si>
  <si>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</si>
  <si>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</si>
  <si>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</si>
  <si>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</si>
  <si>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</si>
  <si>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</si>
  <si>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</si>
  <si>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</si>
  <si>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</si>
  <si>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</si>
  <si>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</si>
  <si>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</si>
  <si>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</si>
  <si>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</si>
  <si>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</si>
  <si>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</si>
  <si>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</si>
  <si>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</si>
  <si>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</si>
  <si>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</si>
  <si>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</si>
  <si>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</si>
  <si>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</si>
  <si>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</si>
  <si>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</si>
  <si>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</si>
  <si>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</si>
  <si>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</si>
  <si>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</si>
  <si>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</si>
  <si>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</si>
  <si>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</si>
  <si>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</si>
  <si>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</si>
  <si>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</si>
  <si>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</si>
  <si>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</si>
  <si>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</si>
  <si>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</si>
  <si>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</si>
  <si>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</si>
  <si>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</si>
  <si>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</si>
  <si>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</si>
  <si>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</si>
  <si>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</si>
  <si>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</si>
  <si>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</si>
  <si>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</si>
  <si>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</si>
  <si>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</si>
  <si>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</si>
  <si>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</si>
  <si>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</si>
  <si>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</si>
  <si>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</si>
  <si>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</si>
  <si>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</si>
  <si>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</si>
  <si>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</si>
  <si>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</si>
  <si>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</si>
  <si>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</si>
  <si>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</si>
  <si>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</si>
  <si>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</si>
  <si>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</si>
  <si>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</si>
  <si>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</si>
  <si>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</si>
  <si>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</si>
  <si>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</si>
  <si>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</si>
  <si>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</si>
  <si>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</si>
  <si>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</si>
  <si>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</si>
  <si>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</si>
  <si>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</si>
  <si>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</si>
  <si>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</si>
  <si>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</si>
  <si>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</si>
  <si>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</si>
  <si>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</si>
  <si>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</si>
  <si>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</si>
  <si>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</si>
  <si>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</si>
  <si>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</si>
  <si>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</si>
  <si>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</si>
  <si>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</si>
  <si>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</si>
  <si>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</si>
  <si>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</si>
  <si>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</si>
  <si>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</si>
  <si>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</si>
  <si>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</si>
  <si>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</si>
  <si>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</si>
  <si>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</si>
  <si>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</si>
  <si>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</si>
  <si>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</si>
  <si>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</si>
  <si>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</si>
  <si>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</si>
  <si>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</si>
  <si>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</si>
  <si>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</si>
  <si>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</si>
  <si>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</si>
  <si>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</si>
  <si>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</si>
  <si>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</si>
  <si>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</si>
  <si>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</si>
  <si>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</si>
  <si>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</si>
  <si>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</si>
  <si>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</si>
  <si>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</si>
  <si>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</si>
  <si>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</si>
  <si>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</si>
  <si>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</si>
  <si>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</si>
  <si>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</si>
  <si>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</si>
  <si>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</si>
  <si>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</si>
  <si>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</si>
  <si>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</si>
  <si>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</si>
  <si>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</si>
  <si>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</si>
  <si>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</si>
  <si>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</si>
  <si>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</si>
  <si>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</si>
  <si>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</si>
  <si>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</si>
  <si>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</si>
  <si>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</si>
  <si>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</si>
  <si>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</si>
  <si>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</si>
  <si>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</si>
  <si>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</si>
  <si>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</si>
  <si>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</si>
  <si>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</si>
  <si>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</si>
  <si>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</si>
  <si>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</si>
  <si>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</si>
  <si>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</si>
  <si>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</si>
  <si>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</si>
  <si>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</si>
  <si>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</si>
  <si>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</si>
  <si>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</si>
  <si>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</si>
  <si>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</si>
  <si>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</si>
  <si>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</si>
  <si>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</si>
  <si>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</si>
  <si>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</si>
  <si>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</si>
  <si>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</si>
  <si>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</si>
  <si>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</si>
  <si>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</si>
  <si>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</si>
  <si>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</si>
  <si>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</si>
  <si>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</si>
  <si>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</si>
  <si>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</si>
  <si>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</si>
  <si>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</si>
  <si>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</si>
  <si>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</si>
  <si>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</si>
  <si>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</si>
  <si>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</si>
  <si>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</si>
  <si>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</si>
  <si>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</si>
  <si>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</si>
  <si>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</si>
  <si>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</si>
  <si>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</si>
  <si>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</si>
  <si>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</si>
  <si>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</si>
  <si>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</si>
  <si>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</si>
  <si>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</si>
  <si>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</si>
  <si>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</si>
  <si>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</si>
  <si>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</si>
  <si>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</si>
  <si>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</si>
  <si>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</si>
  <si>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</si>
  <si>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</si>
  <si>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</si>
  <si>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</si>
  <si>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</si>
  <si>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</si>
  <si>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</si>
  <si>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</si>
  <si>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</si>
  <si>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</si>
  <si>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</si>
  <si>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</si>
  <si>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</si>
  <si>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</si>
  <si>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</si>
  <si>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</si>
  <si>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</si>
  <si>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</si>
  <si>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</si>
  <si>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</si>
  <si>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</si>
  <si>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</si>
  <si>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</si>
  <si>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</si>
  <si>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</si>
  <si>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</si>
  <si>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</si>
  <si>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</si>
  <si>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</si>
  <si>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</si>
  <si>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</si>
  <si>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</si>
  <si>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</si>
  <si>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</si>
  <si>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</si>
  <si>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</si>
  <si>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</si>
  <si>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</si>
  <si>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</si>
  <si>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</si>
  <si>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</si>
  <si>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</si>
  <si>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</si>
  <si>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</si>
  <si>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</si>
  <si>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</si>
  <si>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</si>
  <si>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</si>
  <si>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</si>
  <si>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</si>
  <si>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</si>
  <si>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</si>
  <si>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</si>
  <si>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</si>
  <si>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</si>
  <si>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</si>
  <si>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</si>
  <si>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</si>
  <si>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</si>
  <si>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</si>
  <si>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</si>
  <si>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</si>
  <si>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</si>
  <si>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</si>
  <si>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</si>
  <si>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</si>
  <si>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</si>
  <si>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</si>
  <si>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</si>
  <si>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</si>
  <si>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</si>
  <si>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</si>
  <si>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</si>
  <si>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</si>
  <si>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</si>
  <si>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</si>
  <si>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</si>
  <si>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</si>
  <si>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</si>
  <si>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</si>
  <si>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</si>
  <si>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</si>
  <si>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</si>
  <si>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</si>
  <si>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</si>
  <si>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</si>
  <si>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</si>
  <si>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</si>
  <si>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</si>
  <si>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</si>
  <si>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</si>
  <si>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</si>
  <si>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</si>
  <si>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</si>
  <si>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</si>
  <si>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</si>
  <si>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</si>
  <si>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</si>
  <si>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</si>
  <si>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</si>
  <si>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</si>
  <si>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</si>
  <si>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</si>
  <si>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</si>
  <si>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</si>
  <si>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</si>
  <si>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</si>
  <si>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</si>
  <si>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</si>
  <si>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</si>
  <si>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</si>
  <si>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</si>
  <si>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</si>
  <si>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</si>
  <si>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</si>
  <si>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</si>
  <si>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</si>
  <si>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</si>
  <si>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</si>
  <si>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</si>
  <si>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</si>
  <si>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</si>
  <si>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</si>
  <si>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</si>
  <si>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</si>
  <si>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</si>
  <si>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</si>
  <si>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</si>
  <si>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</si>
  <si>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</si>
  <si>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</si>
  <si>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</si>
  <si>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</si>
  <si>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</si>
  <si>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</si>
  <si>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</si>
  <si>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</si>
  <si>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</si>
  <si>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</si>
  <si>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</si>
  <si>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</si>
  <si>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</si>
  <si>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</si>
  <si>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</si>
  <si>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</si>
  <si>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</si>
  <si>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</si>
  <si>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</si>
  <si>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</si>
  <si>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</si>
  <si>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</si>
  <si>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</si>
  <si>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</si>
  <si>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</si>
  <si>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</si>
  <si>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</si>
  <si>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</si>
  <si>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</si>
  <si>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</si>
  <si>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</si>
  <si>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</si>
  <si>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</si>
  <si>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</si>
  <si>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</si>
  <si>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</si>
  <si>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</si>
  <si>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</si>
  <si>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</si>
  <si>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</si>
  <si>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</si>
  <si>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</si>
  <si>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</si>
  <si>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</si>
  <si>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</si>
  <si>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</si>
  <si>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</si>
  <si>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</si>
  <si>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</si>
  <si>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</si>
  <si>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</si>
  <si>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</si>
  <si>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</si>
  <si>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</si>
  <si>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</si>
  <si>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</si>
  <si>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</si>
  <si>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</si>
  <si>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</si>
  <si>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</si>
  <si>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</si>
  <si>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</si>
  <si>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</si>
  <si>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</si>
  <si>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</si>
  <si>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</si>
  <si>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</si>
  <si>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</si>
  <si>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</si>
  <si>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</si>
  <si>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</si>
  <si>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</si>
  <si>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</si>
  <si>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</si>
  <si>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</si>
  <si>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</si>
  <si>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</si>
  <si>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</si>
  <si>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</si>
  <si>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</si>
  <si>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</si>
  <si>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</si>
  <si>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</si>
  <si>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</si>
  <si>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</si>
  <si>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</si>
  <si>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</si>
  <si>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</si>
  <si>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</si>
  <si>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</si>
  <si>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</si>
  <si>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</si>
  <si>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</si>
  <si>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</si>
  <si>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</si>
  <si>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</si>
  <si>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</si>
  <si>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</si>
  <si>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</si>
  <si>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</si>
  <si>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</si>
  <si>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</si>
  <si>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</si>
  <si>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</si>
  <si>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</si>
  <si>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</si>
  <si>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</si>
  <si>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</si>
  <si>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</si>
  <si>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</si>
  <si>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</si>
  <si>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</si>
  <si>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</si>
  <si>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</si>
  <si>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</si>
  <si>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</si>
  <si>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</si>
  <si>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</si>
  <si>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</si>
  <si>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</si>
  <si>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</si>
  <si>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</si>
  <si>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</si>
  <si>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</si>
  <si>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</si>
  <si>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</si>
  <si>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</si>
  <si>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</si>
  <si>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</si>
  <si>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</si>
  <si>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</si>
  <si>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</si>
  <si>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</si>
  <si>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</si>
  <si>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</si>
  <si>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</si>
  <si>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</si>
  <si>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</si>
  <si>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</si>
  <si>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</si>
  <si>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</si>
  <si>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</si>
  <si>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</si>
  <si>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</si>
  <si>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</si>
  <si>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</si>
  <si>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</si>
  <si>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</si>
  <si>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</si>
  <si>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</si>
  <si>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</si>
  <si>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</si>
  <si>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</si>
  <si>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</si>
  <si>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</si>
  <si>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</si>
  <si>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</si>
  <si>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</si>
  <si>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</si>
  <si>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</si>
  <si>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</si>
  <si>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</si>
  <si>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</si>
  <si>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</si>
  <si>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</si>
  <si>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</si>
  <si>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</si>
  <si>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</si>
  <si>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</si>
  <si>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</si>
  <si>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</si>
  <si>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</si>
  <si>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</si>
  <si>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</si>
  <si>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</si>
  <si>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</si>
  <si>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</si>
  <si>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</si>
  <si>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</si>
  <si>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</si>
  <si>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</si>
  <si>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</si>
  <si>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</si>
  <si>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</si>
  <si>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</si>
  <si>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</si>
  <si>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</si>
  <si>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</si>
  <si>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</si>
  <si>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</si>
  <si>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</si>
  <si>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</si>
  <si>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</si>
  <si>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</si>
  <si>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</si>
  <si>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</si>
  <si>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</si>
  <si>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</si>
  <si>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</si>
  <si>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</si>
  <si>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</si>
  <si>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</si>
  <si>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</si>
  <si>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</si>
  <si>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</si>
  <si>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</si>
  <si>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</si>
  <si>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</si>
  <si>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</si>
  <si>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</si>
  <si>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</si>
  <si>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</si>
  <si>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</si>
  <si>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</si>
  <si>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</si>
  <si>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</si>
  <si>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</si>
  <si>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</si>
  <si>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</si>
  <si>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</si>
  <si>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</si>
  <si>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</si>
  <si>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</si>
  <si>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</si>
  <si>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</si>
  <si>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</si>
  <si>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</si>
  <si>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</si>
  <si>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</si>
  <si>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</si>
  <si>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</si>
  <si>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</si>
  <si>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</si>
  <si>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</si>
  <si>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</si>
  <si>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</si>
  <si>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</si>
  <si>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</si>
  <si>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</si>
  <si>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</si>
  <si>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</si>
  <si>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</si>
  <si>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</si>
  <si>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</si>
  <si>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</si>
  <si>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</si>
  <si>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</si>
  <si>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</si>
  <si>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</si>
  <si>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</si>
  <si>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</si>
  <si>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</si>
  <si>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</si>
  <si>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</si>
  <si>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</si>
  <si>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</si>
  <si>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</si>
  <si>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</si>
  <si>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</si>
  <si>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</si>
  <si>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</si>
  <si>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</si>
  <si>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</si>
  <si>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</si>
  <si>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</si>
  <si>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</si>
  <si>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</si>
  <si>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</si>
  <si>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</si>
  <si>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</si>
  <si>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</si>
  <si>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</si>
  <si>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</si>
  <si>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</si>
  <si>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</si>
  <si>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</si>
  <si>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</si>
  <si>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</si>
  <si>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</si>
  <si>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</si>
  <si>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</si>
  <si>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</si>
  <si>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</si>
  <si>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</si>
  <si>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</si>
  <si>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</si>
  <si>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</si>
  <si>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</si>
  <si>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</si>
  <si>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</si>
  <si>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</si>
  <si>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</si>
  <si>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</si>
  <si>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</si>
  <si>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</si>
  <si>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</si>
  <si>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</si>
  <si>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</si>
  <si>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</si>
  <si>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</si>
  <si>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</si>
  <si>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</si>
  <si>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</si>
  <si>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</si>
  <si>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</si>
  <si>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</si>
  <si>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</si>
  <si>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</si>
  <si>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</si>
  <si>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</si>
  <si>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</si>
  <si>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</si>
  <si>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</si>
  <si>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</si>
  <si>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</si>
  <si>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</si>
  <si>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</si>
  <si>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</si>
  <si>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</si>
  <si>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</si>
  <si>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</si>
  <si>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</si>
  <si>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</si>
  <si>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</si>
  <si>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</si>
  <si>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</si>
  <si>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</si>
  <si>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</si>
  <si>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</si>
  <si>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</si>
  <si>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</si>
  <si>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</si>
  <si>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</si>
  <si>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</si>
  <si>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</si>
  <si>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</si>
  <si>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</si>
  <si>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</si>
  <si>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</si>
  <si>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</si>
  <si>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</si>
  <si>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</si>
  <si>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</si>
  <si>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</si>
  <si>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</si>
  <si>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</si>
  <si>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</si>
  <si>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</si>
  <si>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</si>
  <si>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</si>
  <si>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</si>
  <si>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</si>
  <si>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</si>
  <si>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</si>
  <si>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</si>
  <si>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</si>
  <si>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</si>
  <si>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</si>
  <si>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</si>
  <si>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</si>
  <si>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</si>
  <si>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</si>
  <si>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</si>
  <si>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</si>
  <si>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</si>
  <si>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</si>
  <si>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</si>
  <si>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</si>
  <si>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</si>
  <si>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</si>
  <si>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</si>
  <si>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</si>
  <si>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</si>
  <si>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</si>
  <si>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</si>
  <si>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</si>
  <si>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</si>
  <si>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</si>
  <si>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</si>
  <si>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</si>
  <si>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</si>
  <si>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</si>
  <si>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</si>
  <si>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</si>
  <si>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</si>
  <si>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</si>
  <si>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</si>
  <si>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</si>
  <si>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</si>
  <si>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</si>
  <si>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</si>
  <si>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</si>
  <si>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</si>
  <si>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</si>
  <si>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</si>
  <si>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</si>
  <si>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</si>
  <si>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</si>
  <si>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</si>
  <si>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</si>
  <si>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</si>
  <si>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</si>
  <si>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</si>
  <si>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</si>
  <si>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</si>
  <si>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</si>
  <si>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</si>
  <si>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</si>
  <si>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</si>
  <si>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</si>
  <si>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</si>
  <si>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</si>
  <si>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</si>
  <si>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</si>
  <si>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</si>
  <si>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</si>
  <si>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</si>
  <si>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</si>
  <si>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</si>
  <si>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</si>
  <si>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</si>
  <si>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</si>
  <si>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</si>
  <si>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</si>
  <si>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</si>
  <si>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</si>
  <si>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</si>
  <si>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</si>
  <si>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</si>
  <si>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</si>
  <si>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</si>
  <si>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</si>
  <si>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</si>
  <si>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</si>
  <si>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</si>
  <si>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</si>
  <si>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</si>
  <si>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</si>
  <si>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</si>
  <si>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</si>
  <si>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</si>
  <si>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</si>
  <si>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</si>
  <si>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</si>
  <si>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</si>
  <si>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</si>
  <si>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</si>
  <si>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</si>
  <si>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</si>
  <si>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</si>
  <si>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</si>
  <si>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</si>
  <si>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</si>
  <si>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</si>
  <si>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</si>
  <si>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</si>
  <si>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</si>
  <si>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</si>
  <si>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</si>
  <si>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</si>
  <si>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</si>
  <si>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</si>
  <si>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</si>
  <si>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</si>
  <si>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</si>
  <si>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</si>
  <si>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</si>
  <si>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</si>
  <si>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</si>
  <si>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</si>
  <si>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</si>
  <si>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</si>
  <si>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</si>
  <si>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</si>
  <si>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</si>
  <si>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</si>
  <si>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</si>
  <si>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</si>
  <si>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</si>
  <si>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</si>
  <si>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</si>
  <si>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</si>
  <si>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</si>
  <si>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</si>
  <si>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</si>
  <si>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</si>
  <si>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</si>
  <si>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</si>
  <si>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</si>
  <si>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</si>
  <si>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</si>
  <si>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</si>
  <si>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</si>
  <si>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</si>
  <si>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</si>
  <si>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</si>
  <si>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</si>
  <si>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</si>
  <si>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</si>
  <si>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</si>
  <si>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</si>
  <si>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</si>
  <si>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</si>
  <si>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</si>
  <si>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</si>
  <si>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</si>
  <si>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</si>
  <si>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</si>
  <si>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</si>
  <si>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</si>
  <si>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</si>
  <si>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</si>
  <si>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</si>
  <si>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</si>
  <si>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</si>
  <si>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</si>
  <si>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</si>
  <si>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</si>
  <si>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</si>
  <si>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</si>
  <si>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</si>
  <si>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</si>
  <si>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</si>
  <si>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</si>
  <si>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</si>
  <si>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</si>
  <si>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</si>
  <si>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</si>
  <si>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</si>
  <si>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</si>
  <si>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</si>
  <si>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</si>
  <si>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</si>
  <si>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</si>
  <si>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</si>
  <si>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</si>
  <si>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</si>
  <si>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</si>
  <si>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</si>
  <si>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</si>
  <si>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</si>
  <si>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</si>
  <si>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</si>
  <si>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</si>
  <si>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</si>
  <si>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</si>
  <si>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</si>
  <si>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</si>
  <si>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</si>
  <si>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</si>
  <si>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</si>
  <si>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</si>
  <si>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</si>
  <si>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</si>
  <si>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</si>
  <si>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</si>
  <si>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</si>
  <si>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</si>
  <si>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</si>
  <si>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</si>
  <si>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</si>
  <si>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</si>
  <si>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</si>
  <si>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</si>
  <si>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</si>
  <si>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</si>
  <si>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</si>
  <si>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</si>
  <si>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</si>
  <si>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</si>
  <si>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</si>
  <si>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</si>
  <si>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</si>
  <si>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</si>
  <si>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</si>
  <si>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</si>
  <si>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</si>
  <si>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</si>
  <si>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</si>
  <si>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</si>
  <si>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</si>
  <si>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</si>
  <si>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</si>
  <si>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</si>
  <si>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</si>
  <si>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</si>
  <si>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</si>
  <si>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</si>
  <si>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</si>
  <si>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</si>
  <si>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</si>
  <si>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</si>
  <si>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</si>
  <si>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</si>
  <si>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</si>
  <si>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</si>
  <si>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</si>
  <si>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</si>
  <si>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</si>
  <si>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</si>
  <si>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</si>
  <si>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</si>
  <si>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</si>
  <si>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</si>
  <si>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</si>
  <si>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</si>
  <si>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</si>
  <si>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</si>
  <si>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</si>
  <si>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</si>
  <si>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</si>
  <si>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</si>
  <si>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</si>
  <si>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</si>
  <si>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</si>
  <si>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</si>
  <si>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</si>
  <si>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</si>
  <si>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</si>
  <si>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</si>
  <si>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</si>
  <si>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</si>
  <si>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</si>
  <si>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</si>
  <si>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</si>
  <si>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</si>
  <si>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</si>
  <si>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</si>
  <si>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</si>
  <si>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</si>
  <si>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</si>
  <si>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</si>
  <si>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</si>
  <si>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</si>
  <si>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</si>
  <si>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</si>
  <si>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</si>
  <si>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</si>
  <si>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</si>
  <si>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</si>
  <si>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</si>
  <si>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</si>
  <si>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</si>
  <si>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</si>
  <si>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</si>
  <si>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</si>
  <si>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</si>
  <si>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</si>
  <si>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</si>
  <si>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</si>
  <si>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</si>
  <si>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</si>
  <si>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</si>
  <si>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</si>
  <si>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</si>
  <si>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</si>
  <si>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</si>
  <si>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</si>
  <si>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</si>
  <si>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</si>
  <si>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</si>
  <si>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</si>
  <si>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</si>
  <si>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</si>
  <si>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</si>
  <si>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</si>
  <si>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</si>
  <si>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</si>
  <si>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</si>
  <si>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</si>
  <si>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</si>
  <si>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</si>
  <si>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</si>
  <si>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</si>
  <si>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</si>
  <si>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</si>
  <si>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</si>
  <si>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</si>
  <si>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</si>
  <si>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</si>
  <si>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</si>
  <si>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</si>
  <si>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</si>
  <si>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</si>
  <si>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</si>
  <si>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</si>
  <si>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</si>
  <si>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</si>
  <si>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</si>
  <si>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</si>
  <si>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</si>
  <si>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</si>
  <si>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</si>
  <si>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</si>
  <si>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</si>
  <si>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</si>
  <si>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</si>
  <si>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</si>
  <si>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</si>
  <si>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</si>
  <si>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</si>
  <si>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</si>
  <si>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</si>
  <si>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</si>
  <si>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</si>
  <si>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</si>
  <si>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</si>
  <si>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</si>
  <si>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</si>
  <si>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</si>
  <si>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</si>
  <si>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</si>
  <si>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</si>
  <si>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</si>
  <si>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</si>
  <si>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</si>
  <si>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</si>
  <si>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</si>
  <si>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</si>
  <si>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</si>
  <si>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</si>
  <si>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</si>
  <si>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</si>
  <si>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</si>
  <si>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</si>
  <si>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</si>
  <si>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</si>
  <si>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</si>
  <si>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</si>
  <si>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</si>
  <si>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</si>
  <si>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</si>
  <si>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</si>
  <si>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</si>
  <si>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</si>
  <si>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</si>
  <si>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</si>
  <si>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</si>
  <si>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</si>
  <si>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</si>
  <si>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</si>
  <si>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</si>
  <si>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</si>
  <si>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</si>
  <si>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</si>
  <si>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</si>
  <si>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</si>
  <si>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</si>
  <si>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</si>
  <si>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</si>
  <si>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</si>
  <si>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</si>
  <si>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</si>
  <si>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</si>
  <si>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</si>
  <si>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</si>
  <si>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</si>
  <si>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</si>
  <si>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</si>
  <si>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</si>
  <si>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</si>
  <si>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</si>
  <si>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</si>
  <si>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</si>
  <si>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</si>
  <si>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</si>
  <si>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</si>
  <si>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</si>
  <si>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</si>
  <si>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</si>
  <si>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</si>
  <si>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</si>
  <si>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</si>
  <si>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</si>
  <si>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</si>
  <si>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</si>
  <si>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</si>
  <si>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</si>
  <si>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</si>
  <si>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</si>
  <si>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</si>
  <si>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</si>
  <si>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</si>
  <si>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</si>
  <si>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</si>
  <si>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</si>
  <si>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</si>
  <si>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</si>
  <si>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</si>
  <si>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</si>
  <si>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</si>
  <si>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</si>
  <si>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</si>
  <si>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</si>
  <si>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</si>
  <si>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</si>
  <si>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</si>
  <si>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</si>
  <si>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</si>
  <si>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</si>
  <si>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</si>
  <si>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</si>
  <si>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</si>
  <si>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</si>
  <si>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</si>
  <si>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</si>
  <si>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</si>
  <si>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</si>
  <si>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</si>
  <si>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</si>
  <si>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</si>
  <si>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</si>
  <si>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</si>
  <si>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</si>
  <si>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</si>
  <si>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</si>
  <si>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</si>
  <si>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</si>
  <si>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</si>
  <si>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</si>
  <si>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</si>
  <si>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</si>
  <si>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</si>
  <si>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</si>
  <si>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</si>
  <si>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</si>
  <si>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</si>
  <si>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</si>
  <si>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</si>
  <si>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</si>
  <si>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</si>
  <si>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</si>
  <si>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</si>
  <si>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</si>
  <si>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</si>
  <si>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</si>
  <si>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</si>
  <si>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</si>
  <si>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</si>
  <si>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</si>
  <si>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</si>
  <si>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</si>
  <si>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</si>
  <si>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</si>
  <si>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</si>
  <si>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</si>
  <si>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</si>
  <si>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</si>
  <si>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</si>
  <si>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</si>
  <si>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</si>
  <si>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</si>
  <si>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</si>
  <si>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</si>
  <si>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</si>
  <si>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</si>
  <si>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</si>
  <si>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</si>
  <si>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</si>
  <si>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</si>
  <si>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</si>
  <si>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</si>
  <si>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</si>
  <si>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</si>
  <si>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</si>
  <si>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</si>
  <si>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</si>
  <si>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</si>
  <si>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</si>
  <si>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</si>
  <si>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</si>
  <si>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</si>
  <si>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</si>
  <si>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</si>
  <si>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</si>
  <si>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</si>
  <si>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</si>
  <si>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</si>
  <si>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</si>
  <si>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</si>
  <si>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</si>
  <si>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</si>
  <si>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</si>
  <si>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</si>
  <si>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</si>
  <si>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</si>
  <si>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</si>
  <si>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</si>
  <si>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</si>
  <si>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</si>
  <si>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</si>
  <si>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</si>
  <si>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</si>
  <si>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</si>
  <si>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</si>
  <si>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</si>
  <si>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</si>
  <si>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</si>
  <si>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</si>
  <si>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</si>
  <si>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</si>
  <si>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</si>
  <si>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</si>
  <si>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</si>
  <si>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</si>
  <si>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</si>
  <si>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</si>
  <si>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</si>
  <si>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</si>
  <si>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</si>
  <si>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</si>
  <si>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</si>
  <si>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</si>
  <si>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</si>
  <si>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</si>
  <si>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</si>
  <si>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</si>
  <si>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</si>
  <si>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</si>
  <si>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</si>
  <si>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</si>
  <si>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</si>
  <si>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</si>
  <si>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</si>
  <si>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</si>
  <si>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</si>
  <si>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</si>
  <si>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</si>
  <si>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</si>
  <si>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</si>
  <si>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</si>
  <si>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</si>
  <si>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</si>
  <si>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</si>
  <si>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</si>
  <si>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</si>
  <si>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</si>
  <si>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</si>
  <si>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</si>
  <si>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</si>
  <si>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</si>
  <si>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</si>
  <si>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</si>
  <si>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</si>
  <si>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</si>
  <si>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</si>
  <si>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</si>
  <si>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</si>
  <si>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</si>
  <si>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</si>
  <si>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</si>
  <si>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</si>
  <si>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</si>
  <si>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</si>
  <si>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</si>
  <si>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</si>
  <si>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</si>
  <si>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</si>
  <si>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</si>
  <si>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</si>
  <si>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</si>
  <si>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</si>
  <si>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</si>
  <si>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</si>
  <si>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</si>
  <si>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</si>
  <si>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</si>
  <si>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</si>
  <si>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</si>
  <si>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</si>
  <si>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</si>
  <si>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</si>
  <si>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</si>
  <si>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</si>
  <si>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</si>
  <si>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</si>
  <si>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</si>
  <si>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</si>
  <si>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</si>
  <si>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</si>
  <si>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</si>
  <si>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</si>
  <si>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</si>
  <si>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</si>
  <si>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</si>
  <si>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</si>
  <si>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</si>
  <si>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</si>
  <si>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</si>
  <si>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</si>
  <si>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</si>
  <si>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</si>
  <si>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</si>
  <si>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</si>
  <si>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</si>
  <si>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</si>
  <si>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</si>
  <si>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</si>
  <si>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</si>
  <si>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</si>
  <si>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</si>
  <si>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</si>
  <si>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</si>
  <si>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</si>
  <si>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</si>
  <si>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</si>
  <si>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</si>
  <si>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</si>
  <si>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</si>
  <si>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</si>
  <si>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</si>
  <si>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</si>
  <si>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</si>
  <si>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</si>
  <si>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</si>
  <si>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</si>
  <si>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</si>
  <si>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</si>
  <si>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</si>
  <si>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</si>
  <si>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</si>
  <si>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</si>
  <si>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</si>
  <si>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</si>
  <si>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</si>
  <si>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</si>
  <si>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</si>
  <si>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</si>
  <si>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</si>
  <si>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</si>
  <si>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</si>
  <si>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</si>
  <si>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</si>
  <si>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</si>
  <si>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</si>
  <si>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</si>
  <si>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</si>
  <si>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</si>
  <si>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</si>
  <si>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</si>
  <si>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</si>
  <si>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</si>
  <si>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</si>
  <si>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</si>
  <si>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</si>
  <si>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</si>
  <si>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</si>
  <si>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</si>
  <si>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</si>
  <si>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</si>
  <si>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</si>
  <si>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</si>
  <si>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</si>
  <si>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</si>
  <si>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</si>
  <si>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</si>
  <si>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</si>
  <si>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</si>
  <si>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</si>
  <si>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</si>
  <si>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</si>
  <si>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</si>
  <si>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</si>
  <si>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</si>
  <si>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</si>
  <si>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</si>
  <si>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</si>
  <si>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</si>
  <si>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</si>
  <si>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</si>
  <si>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</si>
  <si>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</si>
  <si>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</si>
  <si>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</si>
  <si>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</si>
  <si>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</si>
  <si>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</si>
  <si>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</si>
  <si>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</si>
  <si>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</si>
  <si>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</si>
  <si>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</si>
  <si>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</si>
  <si>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</si>
  <si>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</si>
  <si>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</si>
  <si>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</si>
  <si>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</si>
  <si>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</si>
  <si>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</si>
  <si>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</si>
  <si>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</si>
  <si>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</si>
  <si>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</si>
  <si>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</si>
  <si>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</si>
  <si>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</si>
  <si>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</si>
  <si>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</si>
  <si>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</si>
  <si>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</si>
  <si>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</si>
  <si>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</si>
  <si>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</si>
  <si>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</si>
  <si>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</si>
  <si>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</si>
  <si>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</si>
  <si>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</si>
  <si>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</si>
  <si>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</si>
  <si>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</si>
  <si>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</si>
  <si>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</si>
  <si>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</si>
  <si>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</si>
  <si>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</si>
  <si>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</si>
  <si>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</si>
  <si>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</si>
  <si>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</si>
  <si>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</si>
  <si>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</si>
  <si>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</si>
  <si>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</si>
  <si>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</si>
  <si>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</si>
  <si>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</si>
  <si>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</si>
  <si>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</si>
  <si>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</si>
  <si>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</si>
  <si>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</si>
  <si>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</si>
  <si>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</si>
  <si>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</si>
  <si>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</si>
  <si>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</si>
  <si>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</si>
  <si>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</si>
  <si>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</si>
  <si>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</si>
  <si>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</si>
  <si>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</si>
  <si>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</si>
  <si>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</si>
  <si>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</si>
  <si>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</si>
  <si>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</si>
  <si>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</si>
  <si>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</si>
  <si>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</si>
  <si>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</si>
  <si>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</si>
  <si>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</si>
  <si>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</si>
  <si>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</si>
  <si>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</si>
  <si>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</si>
  <si>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</si>
  <si>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</si>
  <si>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</si>
  <si>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</si>
  <si>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</si>
  <si>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</si>
  <si>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</si>
  <si>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</si>
  <si>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</si>
  <si>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</si>
  <si>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</si>
  <si>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</si>
  <si>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</si>
  <si>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</si>
  <si>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</si>
  <si>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</si>
  <si>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</si>
  <si>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</si>
  <si>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</si>
  <si>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</si>
  <si>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</si>
  <si>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</si>
  <si>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</si>
  <si>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</si>
  <si>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</si>
  <si>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</si>
  <si>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</si>
  <si>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</si>
  <si>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</si>
  <si>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</si>
  <si>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</si>
  <si>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</si>
  <si>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</si>
  <si>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</si>
  <si>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</si>
  <si>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</si>
  <si>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</si>
  <si>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</si>
  <si>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</si>
  <si>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</si>
  <si>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</si>
  <si>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</si>
  <si>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</si>
  <si>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</si>
  <si>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</si>
  <si>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</si>
  <si>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</si>
  <si>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</si>
  <si>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</si>
  <si>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</si>
  <si>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</si>
  <si>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</si>
  <si>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</si>
  <si>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</si>
  <si>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</si>
  <si>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</si>
  <si>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</si>
  <si>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</si>
  <si>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</si>
  <si>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</si>
  <si>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</si>
  <si>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</si>
  <si>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</si>
  <si>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</si>
  <si>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</si>
  <si>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</si>
  <si>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</si>
  <si>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</si>
  <si>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</si>
  <si>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</si>
  <si>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</si>
  <si>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</si>
  <si>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</si>
  <si>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</si>
  <si>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</si>
  <si>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</si>
  <si>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</si>
  <si>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</si>
  <si>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</si>
  <si>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</si>
  <si>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</si>
  <si>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</si>
  <si>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</si>
  <si>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</si>
  <si>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</si>
  <si>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</si>
  <si>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</si>
  <si>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</si>
  <si>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</si>
  <si>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</si>
  <si>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</si>
  <si>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</si>
  <si>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</si>
  <si>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</si>
  <si>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</si>
  <si>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</si>
  <si>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</si>
  <si>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</si>
  <si>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</si>
  <si>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</si>
  <si>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</si>
  <si>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</si>
  <si>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</si>
  <si>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</si>
  <si>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</si>
  <si>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</si>
  <si>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</si>
  <si>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</si>
  <si>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</si>
  <si>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</si>
  <si>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</si>
  <si>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</si>
  <si>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</si>
  <si>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</si>
  <si>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</si>
  <si>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</si>
  <si>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</si>
  <si>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</si>
  <si>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</si>
  <si>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</si>
  <si>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</si>
  <si>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</si>
  <si>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</si>
  <si>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</si>
  <si>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</si>
  <si>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</si>
  <si>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</si>
  <si>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</si>
  <si>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</si>
  <si>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</si>
  <si>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</si>
  <si>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</si>
  <si>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</si>
  <si>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</si>
  <si>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</si>
  <si>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</si>
  <si>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</si>
  <si>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</si>
  <si>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</si>
  <si>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</si>
  <si>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</si>
  <si>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</si>
  <si>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</si>
  <si>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</si>
  <si>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</si>
  <si>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</si>
  <si>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</si>
  <si>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</si>
  <si>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</si>
  <si>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</si>
  <si>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</si>
  <si>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</si>
  <si>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</si>
  <si>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</si>
  <si>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</si>
  <si>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</si>
  <si>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</si>
  <si>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</si>
  <si>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</si>
  <si>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</si>
  <si>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</si>
  <si>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</si>
  <si>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</si>
  <si>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</si>
  <si>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</si>
  <si>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</si>
  <si>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</si>
  <si>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</si>
  <si>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</si>
  <si>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</si>
  <si>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</si>
  <si>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</si>
  <si>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</si>
  <si>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</si>
  <si>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</si>
  <si>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</si>
  <si>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</si>
  <si>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</si>
  <si>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</si>
  <si>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</si>
  <si>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</si>
  <si>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</si>
  <si>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</si>
  <si>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</si>
  <si>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</si>
  <si>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</si>
  <si>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</si>
  <si>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</si>
  <si>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</si>
  <si>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</si>
  <si>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</si>
  <si>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</si>
  <si>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</si>
  <si>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</si>
  <si>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</si>
  <si>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</si>
  <si>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</si>
  <si>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</si>
  <si>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</si>
  <si>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</si>
  <si>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</si>
  <si>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</si>
  <si>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</si>
  <si>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</si>
  <si>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</si>
  <si>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</si>
  <si>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</si>
  <si>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</si>
  <si>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</si>
  <si>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</si>
  <si>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</si>
  <si>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</si>
  <si>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</si>
  <si>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</si>
  <si>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</si>
  <si>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</si>
  <si>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</si>
  <si>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</si>
  <si>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</si>
  <si>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</si>
  <si>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</si>
  <si>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</si>
  <si>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</si>
  <si>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</si>
  <si>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</si>
  <si>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</si>
  <si>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</si>
  <si>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</si>
  <si>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</si>
  <si>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</si>
  <si>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</si>
  <si>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</si>
  <si>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</si>
  <si>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</si>
  <si>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</si>
  <si>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</si>
  <si>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</si>
  <si>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</si>
  <si>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</si>
  <si>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</si>
  <si>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</si>
  <si>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</si>
  <si>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</si>
  <si>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</si>
  <si>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</si>
  <si>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</si>
  <si>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</si>
  <si>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</si>
  <si>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</si>
  <si>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</si>
  <si>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</si>
  <si>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</si>
  <si>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</si>
  <si>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</si>
  <si>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</si>
  <si>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</si>
  <si>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</si>
  <si>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</si>
  <si>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</si>
  <si>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</si>
  <si>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</si>
  <si>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</si>
  <si>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</si>
  <si>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</si>
  <si>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</si>
  <si>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</si>
  <si>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</si>
  <si>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</si>
  <si>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</si>
  <si>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</si>
  <si>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</si>
  <si>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</si>
  <si>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</si>
  <si>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</si>
  <si>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</si>
  <si>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</si>
  <si>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</si>
  <si>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</si>
  <si>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</si>
  <si>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</si>
  <si>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</si>
  <si>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</si>
  <si>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</si>
  <si>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</si>
  <si>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</si>
  <si>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</si>
  <si>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</si>
  <si>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</si>
  <si>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</si>
  <si>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</si>
  <si>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</si>
  <si>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</si>
  <si>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</si>
  <si>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</si>
  <si>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</si>
  <si>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</si>
  <si>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</si>
  <si>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</si>
  <si>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</si>
  <si>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</si>
  <si>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</si>
  <si>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</si>
  <si>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</si>
  <si>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</si>
  <si>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</si>
  <si>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</si>
  <si>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</si>
  <si>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</si>
  <si>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</si>
  <si>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</si>
  <si>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</si>
  <si>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</si>
  <si>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</si>
  <si>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</si>
  <si>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</si>
  <si>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</si>
  <si>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</si>
  <si>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</si>
  <si>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</si>
  <si>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</si>
  <si>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</si>
  <si>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</si>
  <si>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</si>
  <si>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</si>
  <si>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</si>
  <si>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</si>
  <si>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</si>
  <si>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</si>
  <si>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</si>
  <si>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</si>
  <si>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</si>
  <si>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</si>
  <si>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</si>
  <si>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</si>
  <si>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</si>
  <si>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</si>
  <si>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</si>
  <si>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</si>
  <si>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</si>
  <si>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</si>
  <si>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</si>
  <si>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</si>
  <si>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</si>
  <si>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</si>
  <si>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</si>
  <si>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</si>
  <si>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</si>
  <si>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</si>
  <si>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</si>
  <si>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</si>
  <si>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</si>
  <si>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</si>
  <si>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</si>
  <si>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</si>
  <si>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</si>
  <si>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</si>
  <si>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</si>
  <si>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</si>
  <si>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</si>
  <si>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</si>
  <si>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</si>
  <si>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</si>
  <si>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</si>
  <si>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</si>
  <si>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</si>
  <si>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</si>
  <si>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</si>
  <si>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</si>
  <si>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</si>
  <si>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</si>
  <si>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</si>
  <si>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</si>
  <si>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</si>
  <si>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</si>
  <si>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</si>
  <si>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</si>
  <si>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</si>
  <si>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</si>
  <si>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</si>
  <si>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</si>
  <si>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</si>
  <si>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</si>
  <si>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</si>
  <si>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</si>
  <si>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</si>
  <si>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</si>
  <si>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</si>
  <si>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</si>
  <si>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</si>
  <si>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</si>
  <si>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</si>
  <si>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</si>
  <si>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</si>
  <si>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</si>
  <si>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</si>
  <si>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</si>
  <si>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</si>
  <si>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</si>
  <si>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</si>
  <si>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</si>
  <si>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</si>
  <si>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</si>
  <si>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</si>
  <si>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</si>
  <si>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</si>
  <si>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</si>
  <si>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</si>
  <si>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</si>
  <si>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</si>
  <si>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</si>
  <si>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</si>
  <si>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</si>
  <si>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</si>
  <si>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</si>
  <si>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</si>
  <si>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</si>
  <si>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</si>
  <si>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</si>
  <si>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</si>
  <si>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</si>
  <si>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</si>
  <si>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</si>
  <si>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</si>
  <si>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</si>
  <si>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</si>
  <si>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</si>
  <si>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</si>
  <si>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</si>
  <si>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</si>
  <si>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</si>
  <si>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</si>
  <si>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</si>
  <si>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</si>
  <si>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</si>
  <si>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</si>
  <si>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</si>
  <si>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</si>
  <si>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</si>
  <si>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</si>
  <si>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</si>
  <si>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</si>
  <si>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</si>
  <si>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</si>
  <si>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</si>
  <si>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</si>
  <si>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</si>
  <si>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</si>
  <si>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</si>
  <si>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</si>
  <si>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</si>
  <si>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</si>
  <si>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</si>
  <si>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</si>
  <si>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</si>
  <si>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</si>
  <si>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</si>
  <si>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</si>
  <si>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</si>
  <si>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</si>
  <si>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</si>
  <si>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</si>
  <si>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</si>
  <si>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</si>
  <si>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</si>
  <si>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</si>
  <si>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</si>
  <si>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</si>
  <si>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</si>
  <si>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</si>
  <si>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</si>
  <si>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</si>
  <si>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</si>
  <si>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</si>
  <si>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</si>
  <si>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</si>
  <si>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</si>
  <si>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</si>
  <si>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</si>
  <si>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</si>
  <si>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</si>
  <si>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</si>
  <si>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</si>
  <si>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</si>
  <si>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</si>
  <si>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</si>
  <si>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</si>
  <si>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</si>
  <si>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</si>
  <si>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</si>
  <si>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</si>
  <si>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</si>
  <si>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</si>
  <si>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</si>
  <si>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</si>
  <si>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</si>
  <si>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</si>
  <si>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</si>
  <si>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</si>
  <si>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</si>
  <si>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</si>
  <si>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</si>
  <si>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</si>
  <si>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</si>
  <si>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</si>
  <si>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</si>
  <si>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</si>
  <si>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</si>
  <si>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</si>
  <si>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</si>
  <si>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</si>
  <si>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</si>
  <si>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</si>
  <si>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</si>
  <si>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</si>
  <si>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</si>
  <si>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</si>
  <si>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</si>
  <si>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</si>
  <si>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</si>
  <si>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</si>
  <si>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</si>
  <si>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</si>
  <si>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</si>
  <si>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</si>
  <si>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</si>
  <si>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</si>
  <si>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</si>
  <si>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</si>
  <si>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</si>
  <si>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</si>
  <si>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</si>
  <si>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</si>
  <si>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</si>
  <si>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</si>
  <si>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</si>
  <si>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</si>
  <si>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</si>
  <si>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</si>
  <si>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</si>
  <si>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</si>
  <si>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</si>
  <si>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</si>
  <si>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</si>
  <si>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</si>
  <si>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</si>
  <si>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</si>
  <si>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</si>
  <si>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</si>
  <si>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</si>
  <si>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</si>
  <si>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</si>
  <si>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</si>
  <si>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</si>
  <si>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</si>
  <si>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</si>
  <si>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</si>
  <si>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</si>
  <si>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</si>
  <si>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</si>
  <si>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</si>
  <si>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</si>
  <si>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</si>
  <si>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</si>
  <si>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</si>
  <si>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</si>
  <si>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</si>
  <si>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</si>
  <si>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</si>
  <si>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</si>
  <si>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</si>
  <si>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</si>
  <si>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</si>
  <si>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</si>
  <si>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</si>
  <si>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</si>
  <si>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</si>
  <si>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</si>
  <si>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</si>
  <si>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</si>
  <si>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</si>
  <si>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</si>
  <si>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</si>
  <si>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</si>
  <si>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</si>
  <si>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</si>
  <si>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</si>
  <si>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</si>
  <si>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</si>
  <si>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</si>
  <si>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</si>
  <si>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</si>
  <si>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</si>
  <si>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</si>
  <si>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</si>
  <si>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</si>
  <si>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</si>
  <si>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</si>
  <si>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</si>
  <si>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</si>
  <si>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</si>
  <si>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</si>
  <si>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</si>
  <si>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</si>
  <si>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</si>
  <si>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</si>
  <si>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</si>
  <si>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</si>
  <si>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</si>
  <si>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</si>
  <si>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</si>
  <si>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</si>
  <si>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</si>
  <si>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</si>
  <si>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</si>
  <si>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</si>
  <si>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</si>
  <si>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</si>
  <si>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</si>
  <si>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</si>
  <si>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</si>
  <si>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</si>
  <si>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</si>
  <si>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</si>
  <si>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</si>
  <si>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</si>
  <si>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</si>
  <si>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</si>
  <si>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</si>
  <si>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</si>
  <si>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</si>
  <si>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</si>
  <si>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</si>
  <si>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</si>
  <si>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</si>
  <si>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</si>
  <si>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</si>
  <si>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</si>
  <si>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</si>
  <si>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</si>
  <si>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</si>
  <si>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</si>
  <si>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</si>
  <si>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</si>
  <si>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</si>
  <si>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</si>
  <si>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</si>
  <si>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</si>
  <si>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</si>
  <si>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</si>
  <si>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</si>
  <si>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</si>
  <si>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</si>
  <si>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</si>
  <si>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</si>
  <si>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</si>
  <si>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</si>
  <si>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</si>
  <si>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</si>
  <si>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</si>
  <si>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</si>
  <si>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</si>
  <si>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</si>
  <si>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</si>
  <si>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</si>
  <si>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</si>
  <si>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</si>
  <si>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</si>
  <si>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</si>
  <si>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</si>
  <si>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</si>
  <si>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</si>
  <si>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</si>
  <si>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</si>
  <si>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</si>
  <si>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</si>
  <si>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</si>
  <si>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</si>
  <si>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</si>
  <si>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</si>
  <si>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</si>
  <si>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</si>
  <si>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</si>
  <si>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</si>
  <si>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</si>
  <si>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</si>
  <si>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</si>
  <si>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</si>
  <si>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</si>
  <si>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</si>
  <si>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</si>
  <si>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</si>
  <si>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</si>
  <si>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</si>
  <si>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</si>
  <si>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</si>
  <si>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</si>
  <si>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</si>
  <si>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</si>
  <si>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</si>
  <si>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</si>
  <si>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</si>
  <si>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</si>
  <si>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</si>
  <si>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</si>
  <si>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</si>
  <si>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</si>
  <si>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</si>
  <si>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</si>
  <si>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</si>
  <si>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</si>
  <si>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</si>
  <si>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</si>
  <si>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</si>
  <si>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</si>
  <si>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</si>
  <si>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</si>
  <si>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</si>
  <si>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</si>
  <si>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</si>
  <si>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</si>
  <si>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</si>
  <si>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</si>
  <si>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</si>
  <si>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</si>
  <si>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</si>
  <si>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</si>
  <si>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</si>
  <si>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</si>
  <si>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</si>
  <si>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</si>
  <si>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</si>
  <si>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</si>
  <si>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</si>
  <si>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</si>
  <si>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</si>
  <si>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</si>
  <si>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</si>
  <si>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</si>
  <si>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</si>
  <si>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</si>
  <si>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</si>
  <si>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</si>
  <si>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</si>
  <si>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</si>
  <si>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</si>
  <si>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</si>
  <si>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</si>
  <si>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</si>
  <si>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</si>
  <si>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</si>
  <si>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</si>
  <si>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</si>
  <si>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</si>
  <si>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</si>
  <si>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</si>
  <si>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</si>
  <si>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</si>
  <si>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</si>
  <si>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</si>
  <si>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</si>
  <si>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</si>
  <si>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</si>
  <si>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</si>
  <si>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</si>
  <si>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</si>
  <si>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</si>
  <si>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</si>
  <si>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</si>
  <si>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</si>
  <si>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</si>
  <si>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</si>
  <si>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</si>
  <si>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</si>
  <si>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</si>
  <si>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</si>
  <si>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</si>
  <si>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</si>
  <si>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</si>
  <si>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</si>
  <si>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</si>
  <si>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</si>
  <si>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</si>
  <si>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</si>
  <si>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</si>
  <si>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</si>
  <si>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</si>
  <si>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</si>
  <si>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</si>
  <si>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</si>
  <si>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</si>
  <si>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</si>
  <si>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</si>
  <si>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</si>
  <si>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</si>
  <si>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</si>
  <si>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</si>
  <si>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</si>
  <si>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</si>
  <si>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</si>
  <si>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</si>
  <si>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</si>
  <si>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</si>
  <si>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</si>
  <si>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</si>
  <si>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</si>
  <si>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</si>
  <si>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</si>
  <si>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</si>
  <si>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</si>
  <si>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</si>
  <si>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</si>
  <si>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</si>
  <si>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</si>
  <si>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</si>
  <si>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</si>
  <si>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</si>
  <si>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</si>
  <si>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</si>
  <si>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</si>
  <si>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</si>
  <si>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</si>
  <si>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</si>
  <si>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</si>
  <si>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</si>
  <si>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</si>
  <si>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</si>
  <si>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</si>
  <si>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</si>
  <si>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</si>
  <si>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</si>
  <si>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</si>
  <si>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</si>
  <si>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</si>
  <si>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</si>
  <si>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</si>
  <si>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</si>
  <si>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</si>
  <si>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</si>
  <si>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</si>
  <si>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</si>
  <si>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</si>
  <si>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</si>
  <si>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</si>
  <si>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</si>
  <si>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</si>
  <si>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</si>
  <si>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</si>
  <si>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</si>
  <si>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</si>
  <si>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</si>
  <si>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</si>
  <si>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</si>
  <si>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</si>
  <si>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</si>
  <si>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</si>
  <si>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</si>
  <si>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</si>
  <si>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</si>
  <si>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</si>
  <si>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</si>
  <si>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</si>
  <si>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</si>
  <si>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</si>
  <si>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</si>
  <si>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</si>
  <si>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</si>
  <si>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</si>
  <si>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</si>
  <si>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</si>
  <si>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</si>
  <si>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</si>
  <si>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</si>
  <si>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</si>
  <si>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</si>
  <si>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</si>
  <si>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</si>
  <si>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</si>
  <si>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</si>
  <si>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</si>
  <si>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</si>
  <si>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</si>
  <si>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</si>
  <si>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</si>
  <si>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</si>
  <si>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</si>
  <si>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</si>
  <si>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</si>
  <si>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</si>
  <si>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</si>
  <si>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</si>
  <si>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</si>
  <si>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</si>
  <si>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</si>
  <si>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</si>
  <si>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</si>
  <si>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</si>
  <si>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</si>
  <si>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</si>
  <si>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</si>
  <si>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</si>
  <si>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</si>
  <si>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</si>
  <si>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</si>
  <si>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</si>
  <si>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</si>
  <si>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</si>
  <si>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</si>
  <si>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</si>
  <si>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</si>
  <si>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</si>
  <si>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</si>
  <si>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</si>
  <si>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</si>
  <si>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</si>
  <si>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</si>
  <si>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</si>
  <si>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</si>
  <si>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</si>
  <si>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</si>
  <si>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</si>
  <si>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</si>
  <si>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</si>
  <si>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</si>
  <si>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</si>
  <si>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</si>
  <si>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</si>
  <si>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</si>
  <si>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</si>
  <si>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</si>
  <si>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</si>
  <si>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</si>
  <si>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</si>
  <si>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</si>
  <si>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</si>
  <si>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</si>
  <si>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</si>
  <si>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</si>
  <si>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</si>
  <si>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</si>
  <si>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</si>
  <si>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</si>
  <si>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</si>
  <si>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</si>
  <si>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</si>
  <si>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</si>
  <si>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</si>
  <si>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</si>
  <si>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</si>
  <si>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</si>
  <si>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</si>
  <si>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</si>
  <si>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</si>
  <si>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</si>
  <si>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</si>
  <si>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</si>
  <si>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</si>
  <si>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</si>
  <si>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</si>
  <si>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</si>
  <si>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</si>
  <si>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</si>
  <si>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</si>
  <si>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</si>
  <si>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</si>
  <si>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</si>
  <si>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</si>
  <si>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</si>
  <si>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</si>
  <si>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</si>
  <si>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</si>
  <si>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</si>
  <si>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</si>
  <si>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</si>
  <si>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</si>
  <si>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</si>
  <si>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</si>
  <si>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</si>
  <si>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</si>
  <si>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</si>
  <si>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</si>
  <si>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</si>
  <si>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</si>
  <si>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</si>
  <si>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</si>
  <si>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</si>
  <si>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</si>
  <si>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</si>
  <si>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</si>
  <si>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</si>
  <si>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</si>
  <si>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</si>
  <si>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</si>
  <si>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</si>
  <si>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</si>
  <si>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</si>
  <si>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</si>
  <si>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</si>
  <si>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</si>
  <si>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</si>
  <si>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</si>
  <si>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</si>
  <si>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</si>
  <si>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</si>
  <si>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</si>
  <si>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</si>
  <si>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</si>
  <si>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</si>
  <si>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</si>
  <si>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</si>
  <si>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</si>
  <si>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</si>
  <si>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</si>
  <si>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</si>
  <si>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</si>
  <si>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</si>
  <si>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</si>
  <si>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</si>
  <si>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</si>
  <si>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</si>
  <si>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</si>
  <si>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</si>
  <si>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</si>
  <si>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</si>
  <si>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</si>
  <si>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</si>
  <si>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</si>
  <si>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</si>
  <si>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</si>
  <si>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</si>
  <si>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</si>
  <si>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</si>
  <si>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</si>
  <si>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</si>
  <si>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</si>
  <si>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</si>
  <si>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</si>
  <si>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</si>
  <si>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</si>
  <si>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</si>
  <si>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</si>
  <si>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</si>
  <si>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</si>
  <si>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</si>
  <si>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</si>
  <si>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</si>
  <si>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</si>
  <si>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</si>
  <si>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</si>
  <si>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</si>
  <si>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</si>
  <si>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</si>
  <si>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</si>
  <si>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</si>
  <si>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</si>
  <si>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</si>
  <si>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</si>
  <si>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</si>
  <si>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</si>
  <si>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</si>
  <si>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</si>
  <si>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</si>
  <si>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</si>
  <si>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</si>
  <si>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</si>
  <si>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</si>
  <si>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</si>
  <si>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</si>
  <si>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</si>
  <si>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</si>
  <si>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</si>
  <si>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</si>
  <si>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</si>
  <si>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</si>
  <si>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</si>
  <si>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</si>
  <si>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</si>
  <si>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</si>
  <si>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</si>
  <si>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</si>
  <si>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</si>
  <si>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</si>
  <si>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</si>
  <si>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</si>
  <si>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</si>
  <si>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</si>
  <si>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</si>
  <si>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</si>
  <si>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</si>
  <si>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</si>
  <si>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</si>
  <si>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</si>
  <si>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</si>
  <si>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</si>
  <si>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</si>
  <si>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</si>
  <si>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</si>
  <si>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</si>
  <si>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</si>
  <si>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</si>
  <si>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</si>
  <si>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</si>
  <si>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</si>
  <si>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</si>
  <si>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</si>
  <si>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</si>
  <si>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</si>
  <si>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</si>
  <si>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</si>
  <si>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</si>
  <si>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</si>
  <si>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</si>
  <si>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</si>
  <si>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</si>
  <si>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</si>
  <si>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</si>
  <si>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</si>
  <si>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</si>
  <si>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</si>
  <si>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</si>
  <si>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</si>
  <si>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</si>
  <si>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</si>
  <si>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</si>
  <si>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</si>
  <si>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</si>
  <si>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</si>
  <si>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</si>
  <si>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</si>
  <si>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</si>
  <si>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</si>
  <si>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</si>
  <si>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</si>
  <si>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</si>
  <si>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</si>
  <si>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</si>
  <si>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</si>
  <si>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</si>
  <si>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</si>
  <si>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</si>
  <si>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</si>
  <si>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</si>
  <si>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</si>
  <si>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</si>
  <si>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</si>
  <si>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</si>
  <si>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</si>
  <si>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</si>
  <si>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</si>
  <si>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</si>
  <si>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</si>
  <si>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</si>
  <si>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</si>
  <si>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</si>
  <si>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</si>
  <si>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</si>
  <si>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</si>
  <si>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</si>
  <si>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</si>
  <si>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</si>
  <si>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</si>
  <si>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</si>
  <si>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</si>
  <si>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</si>
  <si>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</si>
  <si>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</si>
  <si>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</si>
  <si>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</si>
  <si>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</si>
  <si>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</si>
  <si>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</si>
  <si>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</si>
  <si>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</si>
  <si>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</si>
  <si>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</si>
  <si>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</si>
  <si>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</si>
  <si>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</si>
  <si>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</si>
  <si>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</si>
  <si>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</si>
  <si>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</si>
  <si>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</si>
  <si>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</si>
  <si>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</si>
  <si>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</si>
  <si>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</si>
  <si>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</si>
  <si>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</si>
  <si>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</si>
  <si>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</si>
  <si>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</si>
  <si>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</si>
  <si>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</si>
  <si>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</si>
  <si>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</si>
  <si>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</si>
  <si>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</si>
  <si>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</si>
  <si>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</si>
  <si>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</si>
  <si>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</si>
  <si>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</si>
  <si>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</si>
  <si>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</si>
  <si>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</si>
  <si>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</si>
  <si>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</si>
  <si>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</si>
  <si>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</si>
  <si>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</si>
  <si>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</si>
  <si>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</si>
  <si>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</si>
  <si>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</si>
  <si>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</si>
  <si>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</si>
  <si>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</si>
  <si>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</si>
  <si>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</si>
  <si>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</si>
  <si>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</si>
  <si>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</si>
  <si>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</si>
  <si>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</si>
  <si>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</si>
  <si>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</si>
  <si>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</si>
  <si>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</si>
  <si>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</si>
  <si>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</si>
  <si>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</si>
  <si>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</si>
  <si>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</si>
  <si>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</si>
  <si>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</si>
  <si>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</si>
  <si>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</si>
  <si>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</si>
  <si>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</si>
  <si>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</si>
  <si>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</si>
  <si>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</si>
  <si>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</si>
  <si>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</si>
  <si>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</si>
  <si>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</si>
  <si>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</si>
  <si>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</si>
  <si>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</si>
  <si>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</si>
  <si>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</si>
  <si>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</si>
  <si>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</si>
  <si>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</si>
  <si>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</si>
  <si>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</si>
  <si>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</si>
  <si>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</si>
  <si>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</si>
  <si>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</si>
  <si>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</si>
  <si>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</si>
  <si>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</si>
  <si>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</si>
  <si>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</si>
  <si>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</si>
  <si>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</si>
  <si>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</si>
  <si>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</si>
  <si>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</si>
  <si>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</si>
  <si>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</si>
  <si>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</si>
  <si>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</si>
  <si>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</si>
  <si>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</si>
  <si>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</si>
  <si>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</si>
  <si>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</si>
  <si>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</si>
  <si>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</si>
  <si>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</si>
  <si>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</si>
  <si>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</si>
  <si>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</si>
  <si>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</si>
  <si>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</si>
  <si>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</si>
  <si>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</si>
  <si>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</si>
  <si>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</si>
  <si>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</si>
  <si>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</si>
  <si>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</si>
  <si>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</si>
  <si>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</si>
  <si>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</si>
  <si>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</si>
  <si>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</si>
  <si>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</si>
  <si>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</si>
  <si>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</si>
  <si>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</si>
  <si>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</si>
  <si>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</si>
  <si>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</si>
  <si>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</si>
  <si>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</si>
  <si>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</si>
  <si>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</si>
  <si>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</si>
  <si>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</si>
  <si>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</si>
  <si>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</si>
  <si>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</si>
  <si>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</si>
  <si>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</si>
  <si>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</si>
  <si>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</si>
  <si>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</si>
  <si>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</si>
  <si>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</si>
  <si>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</si>
  <si>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</si>
  <si>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</si>
  <si>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</si>
  <si>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</si>
  <si>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</si>
  <si>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</si>
  <si>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</si>
  <si>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</si>
  <si>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</si>
  <si>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</si>
  <si>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</si>
  <si>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</si>
  <si>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</si>
  <si>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</si>
  <si>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</si>
  <si>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</si>
  <si>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</si>
  <si>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</si>
  <si>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</si>
  <si>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</si>
  <si>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</si>
  <si>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</si>
  <si>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</si>
  <si>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</si>
  <si>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</si>
  <si>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</si>
  <si>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</si>
  <si>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</si>
  <si>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</si>
  <si>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</si>
  <si>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</si>
  <si>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</si>
  <si>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</si>
  <si>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</si>
  <si>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</si>
  <si>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</si>
  <si>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</si>
  <si>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</si>
  <si>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</si>
  <si>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</si>
  <si>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</si>
  <si>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</si>
  <si>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</si>
  <si>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</si>
  <si>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</si>
  <si>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</si>
  <si>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</si>
  <si>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</si>
  <si>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</si>
  <si>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</si>
  <si>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</si>
  <si>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</si>
  <si>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</si>
  <si>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</si>
  <si>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</si>
  <si>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</si>
  <si>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</si>
  <si>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</si>
  <si>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</si>
  <si>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</si>
  <si>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</si>
  <si>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</si>
  <si>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</si>
  <si>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</si>
  <si>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</si>
  <si>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</si>
  <si>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</si>
  <si>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</si>
  <si>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</si>
  <si>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</si>
  <si>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</si>
  <si>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</si>
  <si>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</si>
  <si>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</si>
  <si>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</si>
  <si>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</si>
  <si>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</si>
  <si>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</si>
  <si>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</si>
  <si>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</si>
  <si>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</si>
  <si>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</si>
  <si>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</si>
  <si>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</si>
  <si>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</si>
  <si>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</si>
  <si>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</si>
  <si>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</si>
  <si>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</si>
  <si>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</si>
  <si>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</si>
  <si>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</si>
  <si>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</si>
  <si>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</si>
  <si>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</si>
  <si>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</si>
  <si>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</si>
  <si>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</si>
  <si>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</si>
  <si>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</si>
  <si>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</si>
  <si>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</si>
  <si>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</si>
  <si>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</si>
  <si>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</si>
  <si>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</si>
  <si>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</si>
  <si>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</si>
  <si>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</si>
  <si>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</si>
  <si>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</si>
  <si>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</si>
  <si>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</si>
  <si>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</si>
  <si>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</si>
  <si>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</si>
  <si>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</si>
  <si>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</si>
  <si>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</si>
  <si>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</si>
  <si>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</si>
  <si>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</si>
  <si>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</si>
  <si>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</si>
  <si>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</si>
  <si>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</si>
  <si>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</si>
  <si>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</si>
  <si>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</si>
  <si>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</si>
  <si>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</si>
  <si>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</si>
  <si>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</si>
  <si>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</si>
  <si>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</si>
  <si>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</si>
  <si>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</si>
  <si>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</si>
  <si>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</si>
  <si>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</si>
  <si>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</si>
  <si>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</si>
  <si>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</si>
  <si>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</si>
  <si>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</si>
  <si>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</si>
  <si>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</si>
  <si>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</si>
  <si>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</si>
  <si>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</si>
  <si>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</si>
  <si>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</si>
  <si>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</si>
  <si>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</si>
  <si>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</si>
  <si>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</si>
  <si>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</si>
  <si>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</si>
  <si>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</si>
  <si>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</si>
  <si>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</si>
  <si>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</si>
  <si>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</si>
  <si>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</si>
  <si>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</si>
  <si>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</si>
  <si>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</si>
  <si>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</si>
  <si>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</si>
  <si>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</si>
  <si>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</si>
  <si>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</si>
  <si>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</si>
  <si>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</si>
  <si>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</si>
  <si>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</si>
  <si>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</si>
  <si>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</si>
  <si>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</si>
  <si>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</si>
  <si>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</si>
  <si>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</si>
  <si>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</si>
  <si>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</si>
  <si>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</si>
  <si>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</si>
  <si>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</si>
  <si>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</si>
  <si>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</si>
  <si>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</si>
  <si>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</si>
  <si>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</si>
  <si>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</si>
  <si>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</si>
  <si>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</si>
  <si>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</si>
  <si>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</si>
  <si>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</si>
  <si>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</si>
  <si>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</si>
  <si>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</si>
  <si>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</si>
  <si>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</si>
  <si>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</si>
  <si>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</si>
  <si>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</si>
  <si>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</si>
  <si>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</si>
  <si>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</si>
  <si>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</si>
  <si>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</si>
  <si>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</si>
  <si>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</si>
  <si>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</si>
  <si>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</si>
  <si>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</si>
  <si>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</si>
  <si>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</si>
  <si>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</si>
  <si>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</si>
  <si>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</si>
  <si>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</si>
  <si>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</si>
  <si>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</si>
  <si>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</si>
  <si>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</si>
  <si>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</si>
  <si>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</si>
  <si>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</si>
  <si>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</si>
  <si>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</si>
  <si>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</si>
  <si>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</si>
  <si>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</si>
  <si>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</si>
  <si>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</si>
  <si>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</si>
  <si>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</si>
  <si>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</si>
  <si>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</si>
  <si>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</si>
  <si>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</si>
  <si>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</si>
  <si>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</si>
  <si>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</si>
  <si>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</si>
  <si>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</si>
  <si>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</si>
  <si>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</si>
  <si>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</si>
  <si>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</si>
  <si>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</si>
  <si>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</si>
  <si>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</si>
  <si>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</si>
  <si>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</si>
  <si>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</si>
  <si>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</si>
  <si>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</si>
  <si>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</si>
  <si>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</si>
  <si>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</si>
  <si>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</si>
  <si>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</si>
  <si>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</si>
  <si>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</si>
  <si>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</si>
  <si>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</si>
  <si>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</si>
  <si>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</si>
  <si>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</si>
  <si>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</si>
  <si>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</si>
  <si>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</si>
  <si>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</si>
  <si>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</si>
  <si>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</si>
  <si>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</si>
  <si>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</si>
  <si>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</si>
  <si>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</si>
  <si>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</si>
  <si>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</si>
  <si>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</si>
  <si>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</si>
  <si>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</si>
  <si>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</si>
  <si>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</si>
  <si>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</si>
  <si>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</si>
  <si>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</si>
  <si>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</si>
  <si>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</si>
  <si>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</si>
  <si>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</si>
  <si>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</si>
  <si>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</si>
  <si>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</si>
  <si>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</si>
  <si>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</si>
  <si>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</si>
  <si>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</si>
  <si>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</si>
  <si>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</si>
  <si>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</si>
  <si>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</si>
  <si>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</si>
  <si>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</si>
  <si>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</si>
  <si>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</si>
  <si>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</si>
  <si>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</si>
  <si>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</si>
  <si>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</si>
  <si>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</si>
  <si>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</si>
  <si>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</si>
  <si>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</si>
  <si>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</si>
  <si>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</si>
  <si>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</si>
  <si>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</si>
  <si>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</si>
  <si>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</si>
  <si>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</si>
  <si>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</si>
  <si>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</si>
  <si>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</si>
  <si>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</si>
  <si>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</si>
  <si>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</si>
  <si>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</si>
  <si>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</si>
  <si>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</si>
  <si>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</si>
  <si>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</si>
  <si>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</si>
  <si>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</si>
  <si>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</si>
  <si>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</si>
  <si>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</si>
  <si>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</si>
  <si>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</si>
  <si>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</si>
  <si>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</si>
  <si>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</si>
  <si>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</si>
  <si>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</si>
  <si>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</si>
  <si>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</si>
  <si>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</si>
  <si>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</si>
  <si>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</si>
  <si>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</si>
  <si>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</si>
  <si>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</si>
  <si>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</si>
  <si>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</si>
  <si>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</si>
  <si>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</si>
  <si>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</si>
  <si>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</si>
  <si>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</si>
  <si>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</si>
  <si>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</si>
  <si>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</si>
  <si>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</si>
  <si>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</si>
  <si>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</si>
  <si>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</si>
  <si>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</si>
  <si>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</si>
  <si>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</si>
  <si>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</si>
  <si>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</si>
  <si>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</si>
  <si>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</si>
  <si>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</si>
  <si>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</si>
  <si>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</si>
  <si>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</si>
  <si>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</si>
  <si>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</si>
  <si>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</si>
  <si>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</si>
  <si>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</si>
  <si>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</si>
  <si>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</si>
  <si>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</si>
  <si>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</si>
  <si>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</si>
  <si>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</si>
  <si>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</si>
  <si>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</si>
  <si>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</si>
  <si>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</si>
  <si>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</si>
  <si>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</si>
  <si>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</si>
  <si>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</si>
  <si>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</si>
  <si>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</si>
  <si>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</si>
  <si>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</si>
  <si>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</si>
  <si>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</si>
  <si>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</si>
  <si>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</si>
  <si>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</si>
  <si>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</si>
  <si>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</si>
  <si>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</si>
  <si>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</si>
  <si>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</si>
  <si>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</si>
  <si>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</si>
  <si>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</si>
  <si>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</si>
  <si>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</si>
  <si>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</si>
  <si>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</si>
  <si>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</si>
  <si>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</si>
  <si>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</si>
  <si>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</si>
  <si>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</si>
  <si>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</si>
  <si>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</si>
  <si>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</si>
  <si>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</si>
  <si>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</si>
  <si>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</si>
  <si>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</si>
  <si>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</si>
  <si>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</si>
  <si>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</si>
  <si>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</si>
  <si>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</si>
  <si>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</si>
  <si>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</si>
  <si>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</si>
  <si>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</si>
  <si>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</si>
  <si>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</si>
  <si>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</si>
  <si>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</si>
  <si>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</si>
  <si>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</si>
  <si>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</si>
  <si>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</si>
  <si>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</si>
  <si>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</si>
  <si>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</si>
  <si>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</si>
  <si>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</si>
  <si>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</si>
  <si>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</si>
  <si>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</si>
  <si>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</si>
  <si>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</si>
  <si>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</si>
  <si>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</si>
  <si>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</si>
  <si>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</si>
  <si>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</si>
  <si>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</si>
  <si>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</si>
  <si>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</si>
  <si>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</si>
  <si>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</si>
  <si>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</si>
  <si>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</si>
  <si>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</si>
  <si>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</si>
  <si>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</si>
  <si>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</si>
  <si>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</si>
  <si>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</si>
  <si>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</si>
  <si>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</si>
  <si>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</si>
  <si>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</si>
  <si>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</si>
  <si>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</si>
  <si>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</si>
  <si>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</si>
  <si>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</si>
  <si>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</si>
  <si>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</si>
  <si>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</si>
  <si>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</si>
  <si>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</si>
  <si>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</si>
  <si>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</si>
  <si>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</si>
  <si>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</si>
  <si>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</si>
  <si>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</si>
  <si>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</si>
  <si>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</si>
  <si>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</si>
  <si>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</si>
  <si>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</si>
  <si>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</si>
  <si>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</si>
  <si>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</si>
  <si>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</si>
  <si>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</si>
  <si>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</si>
  <si>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</si>
  <si>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</si>
  <si>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</si>
  <si>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</si>
  <si>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</si>
  <si>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</si>
  <si>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</si>
  <si>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</si>
  <si>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</si>
  <si>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</si>
  <si>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</si>
  <si>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</si>
  <si>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</si>
  <si>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</si>
  <si>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</si>
  <si>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</si>
  <si>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</si>
  <si>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</si>
  <si>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</si>
  <si>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</si>
  <si>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</si>
  <si>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</si>
  <si>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</si>
  <si>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</si>
  <si>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</si>
  <si>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</si>
  <si>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</si>
  <si>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</si>
  <si>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</si>
  <si>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</si>
  <si>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</si>
  <si>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</si>
  <si>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</si>
  <si>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</si>
  <si>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</si>
  <si>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</si>
  <si>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</si>
  <si>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</si>
  <si>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</si>
  <si>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</si>
  <si>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</si>
  <si>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</si>
  <si>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</si>
  <si>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</si>
  <si>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</si>
  <si>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</si>
  <si>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</si>
  <si>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</si>
  <si>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</si>
  <si>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</si>
  <si>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</si>
  <si>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</si>
  <si>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</si>
  <si>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</si>
  <si>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</si>
  <si>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</si>
  <si>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</si>
  <si>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</si>
  <si>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</si>
  <si>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</si>
  <si>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</si>
  <si>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</si>
  <si>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</si>
  <si>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</si>
  <si>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</si>
  <si>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</si>
  <si>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</si>
  <si>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</si>
  <si>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</si>
  <si>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</si>
  <si>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</si>
  <si>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</si>
  <si>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</si>
  <si>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</si>
  <si>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</si>
  <si>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</si>
  <si>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</si>
  <si>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</si>
  <si>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</si>
  <si>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</si>
  <si>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</si>
  <si>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</si>
  <si>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</si>
  <si>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</si>
  <si>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</si>
  <si>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</si>
  <si>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</si>
  <si>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</si>
  <si>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</si>
  <si>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</si>
  <si>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</si>
  <si>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</si>
  <si>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</si>
  <si>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</si>
  <si>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</si>
  <si>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</si>
  <si>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</si>
  <si>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</si>
  <si>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</si>
  <si>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</si>
  <si>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</si>
  <si>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</si>
  <si>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</si>
  <si>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</si>
  <si>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</si>
  <si>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</si>
  <si>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</si>
  <si>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</si>
  <si>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</si>
  <si>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</si>
  <si>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</si>
  <si>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</si>
  <si>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</si>
  <si>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</si>
  <si>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</si>
  <si>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</si>
  <si>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</si>
  <si>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</si>
  <si>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</si>
  <si>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</si>
  <si>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</si>
  <si>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</si>
  <si>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</si>
  <si>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</si>
  <si>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</si>
  <si>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</si>
  <si>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</si>
  <si>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</si>
  <si>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</si>
  <si>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</si>
  <si>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</si>
  <si>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</si>
  <si>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</si>
  <si>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</si>
  <si>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</si>
  <si>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</si>
  <si>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</si>
  <si>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</si>
  <si>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</si>
  <si>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</si>
  <si>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</si>
  <si>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</si>
  <si>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</si>
  <si>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</si>
  <si>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</si>
  <si>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</si>
  <si>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</si>
  <si>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</si>
  <si>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</si>
  <si>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</si>
  <si>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</si>
  <si>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</si>
  <si>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</si>
  <si>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</si>
  <si>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</si>
  <si>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</si>
  <si>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</si>
  <si>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</si>
  <si>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</si>
  <si>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</si>
  <si>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</si>
  <si>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</si>
  <si>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</si>
  <si>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</si>
  <si>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</si>
  <si>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</si>
  <si>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</si>
  <si>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</si>
  <si>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</si>
  <si>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</si>
  <si>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</si>
  <si>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</si>
  <si>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</si>
  <si>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</si>
  <si>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</si>
  <si>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</si>
  <si>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</si>
  <si>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</si>
  <si>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</si>
  <si>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</si>
  <si>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</si>
  <si>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</si>
  <si>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</si>
  <si>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</si>
  <si>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</si>
  <si>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</si>
  <si>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</si>
  <si>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</si>
  <si>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</si>
  <si>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</si>
  <si>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</si>
  <si>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</si>
  <si>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</si>
  <si>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</si>
  <si>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</si>
  <si>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</si>
  <si>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</si>
  <si>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</si>
  <si>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</si>
  <si>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</si>
  <si>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</si>
  <si>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</si>
  <si>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</si>
  <si>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</si>
  <si>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</si>
  <si>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</si>
  <si>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</si>
  <si>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</si>
  <si>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</si>
  <si>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</si>
  <si>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</si>
  <si>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</si>
  <si>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</si>
  <si>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</si>
  <si>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</si>
  <si>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</si>
  <si>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</si>
  <si>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</si>
  <si>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</si>
  <si>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</si>
  <si>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</si>
  <si>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</si>
  <si>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</si>
  <si>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</si>
  <si>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</si>
  <si>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</si>
  <si>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</si>
  <si>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</si>
  <si>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</si>
  <si>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</si>
  <si>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</si>
  <si>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</si>
  <si>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</si>
  <si>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</si>
  <si>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</si>
  <si>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</si>
  <si>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</si>
  <si>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</si>
  <si>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</si>
  <si>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</si>
  <si>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</si>
  <si>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</si>
  <si>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</si>
  <si>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</si>
  <si>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</si>
  <si>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</si>
  <si>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</si>
  <si>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</si>
  <si>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</si>
  <si>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</si>
  <si>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</si>
  <si>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</si>
  <si>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</si>
  <si>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</si>
  <si>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</si>
  <si>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</si>
  <si>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</si>
  <si>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</si>
  <si>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</si>
  <si>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</si>
  <si>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</si>
  <si>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</si>
  <si>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</si>
  <si>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</si>
  <si>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</si>
  <si>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</si>
  <si>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</si>
  <si>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</si>
  <si>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</si>
  <si>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</si>
  <si>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</si>
  <si>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</si>
  <si>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</si>
  <si>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</si>
  <si>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</si>
  <si>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</si>
  <si>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</si>
  <si>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</si>
  <si>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</si>
  <si>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</si>
  <si>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</si>
  <si>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</si>
  <si>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</si>
  <si>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</si>
  <si>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</si>
  <si>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</si>
  <si>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</si>
  <si>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</si>
  <si>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</si>
  <si>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</si>
  <si>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</si>
  <si>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</si>
  <si>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</si>
  <si>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</si>
  <si>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</si>
  <si>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</si>
  <si>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</si>
  <si>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</si>
  <si>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</si>
  <si>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</si>
  <si>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</si>
  <si>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</si>
  <si>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</si>
  <si>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</si>
  <si>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</si>
  <si>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</si>
  <si>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</si>
  <si>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</si>
  <si>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</si>
  <si>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</si>
  <si>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</si>
  <si>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</si>
  <si>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</si>
  <si>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</si>
  <si>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</si>
  <si>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</si>
  <si>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</si>
  <si>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</si>
  <si>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</si>
  <si>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</si>
  <si>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</si>
  <si>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</si>
  <si>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</si>
  <si>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</si>
  <si>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</si>
  <si>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</si>
  <si>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</si>
  <si>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</si>
  <si>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</si>
  <si>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</si>
  <si>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</si>
  <si>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</si>
  <si>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</si>
  <si>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</si>
  <si>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</si>
  <si>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</si>
  <si>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</si>
  <si>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</si>
  <si>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</si>
  <si>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</si>
  <si>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</si>
  <si>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</si>
  <si>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</si>
  <si>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</si>
  <si>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</si>
  <si>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</si>
  <si>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</si>
  <si>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</si>
  <si>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</si>
  <si>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</si>
  <si>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</si>
  <si>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</si>
  <si>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</si>
  <si>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</si>
  <si>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</si>
  <si>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</si>
  <si>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</si>
  <si>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</si>
  <si>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</si>
  <si>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</si>
  <si>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</si>
  <si>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</si>
  <si>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</si>
  <si>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</si>
  <si>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</si>
  <si>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</si>
  <si>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</si>
  <si>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</si>
  <si>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</si>
  <si>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</si>
  <si>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</si>
  <si>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</si>
  <si>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</si>
  <si>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</si>
  <si>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</si>
  <si>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</si>
  <si>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</si>
  <si>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</si>
  <si>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</si>
  <si>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</si>
  <si>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</si>
  <si>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</si>
  <si>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</si>
  <si>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</si>
  <si>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</si>
  <si>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</si>
  <si>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</si>
  <si>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</si>
  <si>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</si>
  <si>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</si>
  <si>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</si>
  <si>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</si>
  <si>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</si>
  <si>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</si>
  <si>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</si>
  <si>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</si>
  <si>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</si>
  <si>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</si>
  <si>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</si>
  <si>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</si>
  <si>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</si>
  <si>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</si>
  <si>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</si>
  <si>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</si>
  <si>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</si>
  <si>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</si>
  <si>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</si>
  <si>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</si>
  <si>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</si>
  <si>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</si>
  <si>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</si>
  <si>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</si>
  <si>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</si>
  <si>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</si>
  <si>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</si>
  <si>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</si>
  <si>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</si>
  <si>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</si>
  <si>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</si>
  <si>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</si>
  <si>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</si>
  <si>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</si>
  <si>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</si>
  <si>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</si>
  <si>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</si>
  <si>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</si>
  <si>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</si>
  <si>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</si>
  <si>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</si>
  <si>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</si>
  <si>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</si>
  <si>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</si>
  <si>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</si>
  <si>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</si>
  <si>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</si>
  <si>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</si>
  <si>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</si>
  <si>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</si>
  <si>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</si>
  <si>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</si>
  <si>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</si>
  <si>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</si>
  <si>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</si>
  <si>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</si>
  <si>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</si>
  <si>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</si>
  <si>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</si>
  <si>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</si>
  <si>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</si>
  <si>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</si>
  <si>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</si>
  <si>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</si>
  <si>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</si>
  <si>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</si>
  <si>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</si>
  <si>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</si>
  <si>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</si>
  <si>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</si>
  <si>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</si>
  <si>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</si>
  <si>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</si>
  <si>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</si>
  <si>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</si>
  <si>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</si>
  <si>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</si>
  <si>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</si>
  <si>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</si>
  <si>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</si>
  <si>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</si>
  <si>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</si>
  <si>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</si>
  <si>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</si>
  <si>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</si>
  <si>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</si>
  <si>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</si>
  <si>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</si>
  <si>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</si>
  <si>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</si>
  <si>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</si>
  <si>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</si>
  <si>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</si>
  <si>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</si>
  <si>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</si>
  <si>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</si>
  <si>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</si>
  <si>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</si>
  <si>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</si>
  <si>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</si>
  <si>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</si>
  <si>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</si>
  <si>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</si>
  <si>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</si>
  <si>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</si>
  <si>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</si>
  <si>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</si>
  <si>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</si>
  <si>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</si>
  <si>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</si>
  <si>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</si>
  <si>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</si>
  <si>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</si>
  <si>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</si>
  <si>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</si>
  <si>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</si>
  <si>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</si>
  <si>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</si>
  <si>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</si>
  <si>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</si>
  <si>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</si>
  <si>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</si>
  <si>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</si>
  <si>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</si>
  <si>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</si>
  <si>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</si>
  <si>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</si>
  <si>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</si>
  <si>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</si>
  <si>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</si>
  <si>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</si>
  <si>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</si>
  <si>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</si>
  <si>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</si>
  <si>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</si>
  <si>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</si>
  <si>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</si>
  <si>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</si>
  <si>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</si>
  <si>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</si>
  <si>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</si>
  <si>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</si>
  <si>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</si>
  <si>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</si>
  <si>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</si>
  <si>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</si>
  <si>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</si>
  <si>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</si>
  <si>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</si>
  <si>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</si>
  <si>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</si>
  <si>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</si>
  <si>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</si>
  <si>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</si>
  <si>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</si>
  <si>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</si>
  <si>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</si>
  <si>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</si>
  <si>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</si>
  <si>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</si>
  <si>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</si>
  <si>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</si>
  <si>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</si>
  <si>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</si>
  <si>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</si>
  <si>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</si>
  <si>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</si>
  <si>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</si>
  <si>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</si>
  <si>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</si>
  <si>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</si>
  <si>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</si>
  <si>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</si>
  <si>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</si>
  <si>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</si>
  <si>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</si>
  <si>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</si>
  <si>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</si>
  <si>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</si>
  <si>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</si>
  <si>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</si>
  <si>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</si>
  <si>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</si>
  <si>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</si>
  <si>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</si>
  <si>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</si>
  <si>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</si>
  <si>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</si>
  <si>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</si>
  <si>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</si>
  <si>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</si>
  <si>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</si>
  <si>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</si>
  <si>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</si>
  <si>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</si>
  <si>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</si>
  <si>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</si>
  <si>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</si>
  <si>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</si>
  <si>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</si>
  <si>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</si>
  <si>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</si>
  <si>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</si>
  <si>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</si>
  <si>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</si>
  <si>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</si>
  <si>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</si>
  <si>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</si>
  <si>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</si>
  <si>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</si>
  <si>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</si>
  <si>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</si>
  <si>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</si>
  <si>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</si>
  <si>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</si>
  <si>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</si>
  <si>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</si>
  <si>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</si>
  <si>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</si>
  <si>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</si>
  <si>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</si>
  <si>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</si>
  <si>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</si>
  <si>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</si>
  <si>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</si>
  <si>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</si>
  <si>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</si>
  <si>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</si>
  <si>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</si>
  <si>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</si>
  <si>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</si>
  <si>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</si>
  <si>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</si>
  <si>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</si>
  <si>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</si>
  <si>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</si>
  <si>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</si>
  <si>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</si>
  <si>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</si>
  <si>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</si>
  <si>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</si>
  <si>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</si>
  <si>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</si>
  <si>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</si>
  <si>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</si>
  <si>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</si>
  <si>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</si>
  <si>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</si>
  <si>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</si>
  <si>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</si>
  <si>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</si>
  <si>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</si>
  <si>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</si>
  <si>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</si>
  <si>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</si>
  <si>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</si>
  <si>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</si>
  <si>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</si>
  <si>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</si>
  <si>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</si>
  <si>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</si>
  <si>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</si>
  <si>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</si>
  <si>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</si>
  <si>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</si>
  <si>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</si>
  <si>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</si>
  <si>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</si>
  <si>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</si>
  <si>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</si>
  <si>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</si>
  <si>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</si>
  <si>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</si>
  <si>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</si>
  <si>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</si>
  <si>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</si>
  <si>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</si>
  <si>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</si>
  <si>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</si>
  <si>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</si>
  <si>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</si>
  <si>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</si>
  <si>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</si>
  <si>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</si>
  <si>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</si>
  <si>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</si>
  <si>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</si>
  <si>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</si>
  <si>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</si>
  <si>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</si>
  <si>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</si>
  <si>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</si>
  <si>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</si>
  <si>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</si>
  <si>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</si>
  <si>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</si>
  <si>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</si>
  <si>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</si>
  <si>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</si>
  <si>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</si>
  <si>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</si>
  <si>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</si>
  <si>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</si>
  <si>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</si>
  <si>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</si>
  <si>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</si>
  <si>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</si>
  <si>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</si>
  <si>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</si>
  <si>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</si>
  <si>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</si>
  <si>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</si>
  <si>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</si>
  <si>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</si>
  <si>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</si>
  <si>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</si>
  <si>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</si>
  <si>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</si>
  <si>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</si>
  <si>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</si>
  <si>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</si>
  <si>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</si>
  <si>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</si>
  <si>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</si>
  <si>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</si>
  <si>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</si>
  <si>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</si>
  <si>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</si>
  <si>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</si>
  <si>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</si>
  <si>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</si>
  <si>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</si>
  <si>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</si>
  <si>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</si>
  <si>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</si>
  <si>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</si>
  <si>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</si>
  <si>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</si>
  <si>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</si>
  <si>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</si>
  <si>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</si>
  <si>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</si>
  <si>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</si>
  <si>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</si>
  <si>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</si>
  <si>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</si>
  <si>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</si>
  <si>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</si>
  <si>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</si>
  <si>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</si>
  <si>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</si>
  <si>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</si>
  <si>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</si>
  <si>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</si>
  <si>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</si>
  <si>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</si>
  <si>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</si>
  <si>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</si>
  <si>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</si>
  <si>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</si>
  <si>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</si>
  <si>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</si>
  <si>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</si>
  <si>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</si>
  <si>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</si>
  <si>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</si>
  <si>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</si>
  <si>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</si>
  <si>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</si>
  <si>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</si>
  <si>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</si>
  <si>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</si>
  <si>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</si>
  <si>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</si>
  <si>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</si>
  <si>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</si>
  <si>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</si>
  <si>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</si>
  <si>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</si>
  <si>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</si>
  <si>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</si>
  <si>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</si>
  <si>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</si>
  <si>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</si>
  <si>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</si>
  <si>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</si>
  <si>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</si>
  <si>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</si>
  <si>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</si>
  <si>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</si>
  <si>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</si>
  <si>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</si>
  <si>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</si>
  <si>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</si>
  <si>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</si>
  <si>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</si>
  <si>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</si>
  <si>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</si>
  <si>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</si>
  <si>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</si>
  <si>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</si>
  <si>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</si>
  <si>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</si>
  <si>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</si>
  <si>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</si>
  <si>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</si>
  <si>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</si>
  <si>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</si>
  <si>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</si>
  <si>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</si>
  <si>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</si>
  <si>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</si>
  <si>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</si>
  <si>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</si>
  <si>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</si>
  <si>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</si>
  <si>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</si>
  <si>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</si>
  <si>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</si>
  <si>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</si>
  <si>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</si>
  <si>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</si>
  <si>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</si>
  <si>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</si>
  <si>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</si>
  <si>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</si>
  <si>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</si>
  <si>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</si>
  <si>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</si>
  <si>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</si>
  <si>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</si>
  <si>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</si>
  <si>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</si>
  <si>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</si>
  <si>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</si>
  <si>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</si>
  <si>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</si>
  <si>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</si>
  <si>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</si>
  <si>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</si>
  <si>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</si>
  <si>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</si>
  <si>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</si>
  <si>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</si>
  <si>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</si>
  <si>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</si>
  <si>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</si>
  <si>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</si>
  <si>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</si>
  <si>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</si>
  <si>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</si>
  <si>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</si>
  <si>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</si>
  <si>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</si>
  <si>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</si>
  <si>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</si>
  <si>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</si>
  <si>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</si>
  <si>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</si>
  <si>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</si>
  <si>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</si>
  <si>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</si>
  <si>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</si>
  <si>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</si>
  <si>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</si>
  <si>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</si>
  <si>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</si>
  <si>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</si>
  <si>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</si>
  <si>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</si>
  <si>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</si>
  <si>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</si>
  <si>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</si>
  <si>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</si>
  <si>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</si>
  <si>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</si>
  <si>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</si>
  <si>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</si>
  <si>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</si>
  <si>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</si>
  <si>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</si>
  <si>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</si>
  <si>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</si>
  <si>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</si>
  <si>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</si>
  <si>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</si>
  <si>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</si>
  <si>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</si>
  <si>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</si>
  <si>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</si>
  <si>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</si>
  <si>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</si>
  <si>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</si>
  <si>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</si>
  <si>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</si>
  <si>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</si>
  <si>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</si>
  <si>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</si>
  <si>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</si>
  <si>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</si>
  <si>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</si>
  <si>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</si>
  <si>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</si>
  <si>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</si>
  <si>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</si>
  <si>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</si>
  <si>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</si>
  <si>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</si>
  <si>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</si>
  <si>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</si>
  <si>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</si>
  <si>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</si>
  <si>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</si>
  <si>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</si>
  <si>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</si>
  <si>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</si>
  <si>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</si>
  <si>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</si>
  <si>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</si>
  <si>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</si>
  <si>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</si>
  <si>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</si>
  <si>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</si>
  <si>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</si>
  <si>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</si>
  <si>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</si>
  <si>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</si>
  <si>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</si>
  <si>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</si>
  <si>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</si>
  <si>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</si>
  <si>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</si>
  <si>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</si>
  <si>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</si>
  <si>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</si>
  <si>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</si>
  <si>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</si>
  <si>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</si>
  <si>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</si>
  <si>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</si>
  <si>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</si>
  <si>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</si>
  <si>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</si>
  <si>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</si>
  <si>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</si>
  <si>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</si>
  <si>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</si>
  <si>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</si>
  <si>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</si>
  <si>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</si>
  <si>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</si>
  <si>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</si>
  <si>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</si>
  <si>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</si>
  <si>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</si>
  <si>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</si>
  <si>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</si>
  <si>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</si>
  <si>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</si>
  <si>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</si>
  <si>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</si>
  <si>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</si>
  <si>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</si>
  <si>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</si>
  <si>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</si>
  <si>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</si>
  <si>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</si>
  <si>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</si>
  <si>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</si>
  <si>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</si>
  <si>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</si>
  <si>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</si>
  <si>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</si>
  <si>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</si>
  <si>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</si>
  <si>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</si>
  <si>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</si>
  <si>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</si>
  <si>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</si>
  <si>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</si>
  <si>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</si>
  <si>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</si>
  <si>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</si>
  <si>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</si>
  <si>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</si>
  <si>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</si>
  <si>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</si>
  <si>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</si>
  <si>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</si>
  <si>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</si>
  <si>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</si>
  <si>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</si>
  <si>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</si>
  <si>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</si>
  <si>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</si>
  <si>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</si>
  <si>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</si>
  <si>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</si>
  <si>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</si>
  <si>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</si>
  <si>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</si>
  <si>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</si>
  <si>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</si>
  <si>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</si>
  <si>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</si>
  <si>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</si>
  <si>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</si>
  <si>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</si>
  <si>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</si>
  <si>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</si>
  <si>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</si>
  <si>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</si>
  <si>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</si>
  <si>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</si>
  <si>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</si>
  <si>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</si>
  <si>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</si>
  <si>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</si>
  <si>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</si>
  <si>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</si>
  <si>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</si>
  <si>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</si>
  <si>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</si>
  <si>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</si>
  <si>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</si>
  <si>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</si>
  <si>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</si>
  <si>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</si>
  <si>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</si>
  <si>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</si>
  <si>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</si>
  <si>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</si>
  <si>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</si>
  <si>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</si>
  <si>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</si>
  <si>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</si>
  <si>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</si>
  <si>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</si>
  <si>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</si>
  <si>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</si>
  <si>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</si>
  <si>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</si>
  <si>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</si>
  <si>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</si>
  <si>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</si>
  <si>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</si>
  <si>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</si>
  <si>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</si>
  <si>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</si>
  <si>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</si>
  <si>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</si>
  <si>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</si>
  <si>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</si>
  <si>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</si>
  <si>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</si>
  <si>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</si>
  <si>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</si>
  <si>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</si>
  <si>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</si>
  <si>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</si>
  <si>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</si>
  <si>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</si>
  <si>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</si>
  <si>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</si>
  <si>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</si>
  <si>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</si>
  <si>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</si>
  <si>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</si>
  <si>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</si>
  <si>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</si>
  <si>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</si>
  <si>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</si>
  <si>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</si>
  <si>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</si>
  <si>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</si>
  <si>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</si>
  <si>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</si>
  <si>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</si>
  <si>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</si>
  <si>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</si>
  <si>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</si>
  <si>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</si>
  <si>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</si>
  <si>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</si>
  <si>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</si>
  <si>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</si>
  <si>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</si>
  <si>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</si>
  <si>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</si>
  <si>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</si>
  <si>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</si>
  <si>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</si>
  <si>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</si>
  <si>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</si>
  <si>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</si>
  <si>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</si>
  <si>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</si>
  <si>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</si>
  <si>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</si>
  <si>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</si>
  <si>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</si>
  <si>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</si>
  <si>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</si>
  <si>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</si>
  <si>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</si>
  <si>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</si>
  <si>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</si>
  <si>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</si>
  <si>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</si>
  <si>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</si>
  <si>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</si>
  <si>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</si>
  <si>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</si>
  <si>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</si>
  <si>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</si>
  <si>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</si>
  <si>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</si>
  <si>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</si>
  <si>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</si>
  <si>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</si>
  <si>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</si>
  <si>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</si>
  <si>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</si>
  <si>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</si>
  <si>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</si>
  <si>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</si>
  <si>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</si>
  <si>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</si>
  <si>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</si>
  <si>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</si>
  <si>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</si>
  <si>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</si>
  <si>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</si>
  <si>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</si>
  <si>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</si>
  <si>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</si>
  <si>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</si>
  <si>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</si>
  <si>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</si>
  <si>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</si>
  <si>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</si>
  <si>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</si>
  <si>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</si>
  <si>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</si>
  <si>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</si>
  <si>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</si>
  <si>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</si>
  <si>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</si>
  <si>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</si>
  <si>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</si>
  <si>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</si>
  <si>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</si>
  <si>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</si>
  <si>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</si>
  <si>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</si>
  <si>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</si>
  <si>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</si>
  <si>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</si>
  <si>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</si>
  <si>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</si>
  <si>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</si>
  <si>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</si>
  <si>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</si>
  <si>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</si>
  <si>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</si>
  <si>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</si>
  <si>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</si>
  <si>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</si>
  <si>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</si>
  <si>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</si>
  <si>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</si>
  <si>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</si>
  <si>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</si>
  <si>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</si>
  <si>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</si>
  <si>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</si>
  <si>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</si>
  <si>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</si>
  <si>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</si>
  <si>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</si>
  <si>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</si>
  <si>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</si>
  <si>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</si>
  <si>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</si>
  <si>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</si>
  <si>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</si>
  <si>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</si>
  <si>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</si>
  <si>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</si>
  <si>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</si>
  <si>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</si>
  <si>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</si>
  <si>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</si>
  <si>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</si>
  <si>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</si>
  <si>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</si>
  <si>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</si>
  <si>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</si>
  <si>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</si>
  <si>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</si>
  <si>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</si>
  <si>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</si>
  <si>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</si>
  <si>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</si>
  <si>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</si>
  <si>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</si>
  <si>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</si>
  <si>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</si>
  <si>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</si>
  <si>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</si>
  <si>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</si>
  <si>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</si>
  <si>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</si>
  <si>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</si>
  <si>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</si>
  <si>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</si>
  <si>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</si>
  <si>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</si>
  <si>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</si>
  <si>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</si>
  <si>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</si>
  <si>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</si>
  <si>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</si>
  <si>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</si>
  <si>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</si>
  <si>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</si>
  <si>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</si>
  <si>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</si>
  <si>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</si>
  <si>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</si>
  <si>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</si>
  <si>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</si>
  <si>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</si>
  <si>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</si>
  <si>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</si>
  <si>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</si>
  <si>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</si>
  <si>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</si>
  <si>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</si>
  <si>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</si>
  <si>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</si>
  <si>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</si>
  <si>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</si>
  <si>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</si>
  <si>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</si>
  <si>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</si>
  <si>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</si>
  <si>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</si>
  <si>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</si>
  <si>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</si>
  <si>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</si>
  <si>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</si>
  <si>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</si>
  <si>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</si>
  <si>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</si>
  <si>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</si>
  <si>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</si>
  <si>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</si>
  <si>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</si>
  <si>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</si>
  <si>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</si>
  <si>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</si>
  <si>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</si>
  <si>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</si>
  <si>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</si>
  <si>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</si>
  <si>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</si>
  <si>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</si>
  <si>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</si>
  <si>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</si>
  <si>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</si>
  <si>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</si>
  <si>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</si>
  <si>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</si>
  <si>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</si>
  <si>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</si>
  <si>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</si>
  <si>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</si>
  <si>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</si>
  <si>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</si>
  <si>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</si>
  <si>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</si>
  <si>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</si>
  <si>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</si>
  <si>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</si>
  <si>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</si>
  <si>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</si>
  <si>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</si>
  <si>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</si>
  <si>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</si>
  <si>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</si>
  <si>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</si>
  <si>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</si>
  <si>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</si>
  <si>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</si>
  <si>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</si>
  <si>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</si>
  <si>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</si>
  <si>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</si>
  <si>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</si>
  <si>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</si>
  <si>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</si>
  <si>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</si>
  <si>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</si>
  <si>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</si>
  <si>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</si>
  <si>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</si>
  <si>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</si>
  <si>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</si>
  <si>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</si>
  <si>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</si>
  <si>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</si>
  <si>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</si>
  <si>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</si>
  <si>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</si>
  <si>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</si>
  <si>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</si>
  <si>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</si>
  <si>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</si>
  <si>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</si>
  <si>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</si>
  <si>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</si>
  <si>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</si>
  <si>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</si>
  <si>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</si>
  <si>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</si>
  <si>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</si>
  <si>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</si>
  <si>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</si>
  <si>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</si>
  <si>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</si>
  <si>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</si>
  <si>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</si>
  <si>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</si>
  <si>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</si>
  <si>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</si>
  <si>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</si>
  <si>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</si>
  <si>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</si>
  <si>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</si>
  <si>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</si>
  <si>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</si>
  <si>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</si>
  <si>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</si>
  <si>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</si>
  <si>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</si>
  <si>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</si>
  <si>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</si>
  <si>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</si>
  <si>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</si>
  <si>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</si>
  <si>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</si>
  <si>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</si>
  <si>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</si>
  <si>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</si>
  <si>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</si>
  <si>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</si>
  <si>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</si>
  <si>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</si>
  <si>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</si>
  <si>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</si>
  <si>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</si>
  <si>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</si>
  <si>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</si>
  <si>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</si>
  <si>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</si>
  <si>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</si>
  <si>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</si>
  <si>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</si>
  <si>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</si>
  <si>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</si>
  <si>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</si>
  <si>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</si>
  <si>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</si>
  <si>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</si>
  <si>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</si>
  <si>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</si>
  <si>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</si>
  <si>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</si>
  <si>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</si>
  <si>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</si>
  <si>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</si>
  <si>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</si>
  <si>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</si>
  <si>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</si>
  <si>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</si>
  <si>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</si>
  <si>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</si>
  <si>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</si>
  <si>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</si>
  <si>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</si>
  <si>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</si>
  <si>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</si>
  <si>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</si>
  <si>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</si>
  <si>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</si>
  <si>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</si>
  <si>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</si>
  <si>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</si>
  <si>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</si>
  <si>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</si>
  <si>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</si>
  <si>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</si>
  <si>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</si>
  <si>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</si>
  <si>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</si>
  <si>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</si>
  <si>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</si>
  <si>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</si>
  <si>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</si>
  <si>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</si>
  <si>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</si>
  <si>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</si>
  <si>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</si>
  <si>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</si>
  <si>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</si>
  <si>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</si>
  <si>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</si>
  <si>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</si>
  <si>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</si>
  <si>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</si>
  <si>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</si>
  <si>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</si>
  <si>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</si>
  <si>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</si>
  <si>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</si>
  <si>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</si>
  <si>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</si>
  <si>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</si>
  <si>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</si>
  <si>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</si>
  <si>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</si>
  <si>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</si>
  <si>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</si>
  <si>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</si>
  <si>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</si>
  <si>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</si>
  <si>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</si>
  <si>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</si>
  <si>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</si>
  <si>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</si>
  <si>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</si>
  <si>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</si>
  <si>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</si>
  <si>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</si>
  <si>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</si>
  <si>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</si>
  <si>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</si>
  <si>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</si>
  <si>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</si>
  <si>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</si>
  <si>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</si>
  <si>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</si>
  <si>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</si>
  <si>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</si>
  <si>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</si>
  <si>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</si>
  <si>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</si>
  <si>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</si>
  <si>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</si>
  <si>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</si>
  <si>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</si>
  <si>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</si>
  <si>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</si>
  <si>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</si>
  <si>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</si>
  <si>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</si>
  <si>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</si>
  <si>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</si>
  <si>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</si>
  <si>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</si>
  <si>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</si>
  <si>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</si>
  <si>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</si>
  <si>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</si>
  <si>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</si>
  <si>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</si>
  <si>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</si>
  <si>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</si>
  <si>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</si>
  <si>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</si>
  <si>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</si>
  <si>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</si>
  <si>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</si>
  <si>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</si>
  <si>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</si>
  <si>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</si>
  <si>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</si>
  <si>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</si>
  <si>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</si>
  <si>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</si>
  <si>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</si>
  <si>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</si>
  <si>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</si>
  <si>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</si>
  <si>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</si>
  <si>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</si>
  <si>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</si>
  <si>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</si>
  <si>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</si>
  <si>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</si>
  <si>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</si>
  <si>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</si>
  <si>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</si>
  <si>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</si>
  <si>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</si>
  <si>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</si>
  <si>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</si>
  <si>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</si>
  <si>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</si>
  <si>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</si>
  <si>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</si>
  <si>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</si>
  <si>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</si>
  <si>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</si>
  <si>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</si>
  <si>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</si>
  <si>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</si>
  <si>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</si>
  <si>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</si>
  <si>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</si>
  <si>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</si>
  <si>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</si>
  <si>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</si>
  <si>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</si>
  <si>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</si>
  <si>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</si>
  <si>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</si>
  <si>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</si>
  <si>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</si>
  <si>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</si>
  <si>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</si>
  <si>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</si>
  <si>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</si>
  <si>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</si>
  <si>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</si>
  <si>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</si>
  <si>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</si>
  <si>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</si>
  <si>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</si>
  <si>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</si>
  <si>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</si>
  <si>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</si>
  <si>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</si>
  <si>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</si>
  <si>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</si>
  <si>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</si>
  <si>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</si>
  <si>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</si>
  <si>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</si>
  <si>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</si>
  <si>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</si>
  <si>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</si>
  <si>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</si>
  <si>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</si>
  <si>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</si>
  <si>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</si>
  <si>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</si>
  <si>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</si>
  <si>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</si>
  <si>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</si>
  <si>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</si>
  <si>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</si>
  <si>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</si>
  <si>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</si>
  <si>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</si>
  <si>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</si>
  <si>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</si>
  <si>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</si>
  <si>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</si>
  <si>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</si>
  <si>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</si>
  <si>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</si>
  <si>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</si>
  <si>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</si>
  <si>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</si>
  <si>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</si>
  <si>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</si>
  <si>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</si>
  <si>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</si>
  <si>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</si>
  <si>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</si>
  <si>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</si>
  <si>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</si>
  <si>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</si>
  <si>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</si>
  <si>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</si>
  <si>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</si>
  <si>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</si>
  <si>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</si>
  <si>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</si>
  <si>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</si>
  <si>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</si>
  <si>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</si>
  <si>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</si>
  <si>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</si>
  <si>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</si>
  <si>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</si>
  <si>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</si>
  <si>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</si>
  <si>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</si>
  <si>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</si>
  <si>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</si>
  <si>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</si>
  <si>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</si>
  <si>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</si>
  <si>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</si>
  <si>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</si>
  <si>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</si>
  <si>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</si>
  <si>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</si>
  <si>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</si>
  <si>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</si>
  <si>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</si>
  <si>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</si>
  <si>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</si>
  <si>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</si>
  <si>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</si>
  <si>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</si>
  <si>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</si>
  <si>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</si>
  <si>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</si>
  <si>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</si>
  <si>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</si>
  <si>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</si>
  <si>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</si>
  <si>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</si>
  <si>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</si>
  <si>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</si>
  <si>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</si>
  <si>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</si>
  <si>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</si>
  <si>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</si>
  <si>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</si>
  <si>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</si>
  <si>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</si>
  <si>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</si>
  <si>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</si>
  <si>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</si>
  <si>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</si>
  <si>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</si>
  <si>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</si>
  <si>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</si>
  <si>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</si>
  <si>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</si>
  <si>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</si>
  <si>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</si>
  <si>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</si>
  <si>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</si>
  <si>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</si>
  <si>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</si>
  <si>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</si>
  <si>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</si>
  <si>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</si>
  <si>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</si>
  <si>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</si>
  <si>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</si>
  <si>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</si>
  <si>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</si>
  <si>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</si>
  <si>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</si>
  <si>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</si>
  <si>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</si>
  <si>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</si>
  <si>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</si>
  <si>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</si>
  <si>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</si>
  <si>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</si>
  <si>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</si>
  <si>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</si>
  <si>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</si>
  <si>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</si>
  <si>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</si>
  <si>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</si>
  <si>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</si>
  <si>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</si>
  <si>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</si>
  <si>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</si>
  <si>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</si>
  <si>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</si>
  <si>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</si>
  <si>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</si>
  <si>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</si>
  <si>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</si>
  <si>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</si>
  <si>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</si>
  <si>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</si>
  <si>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</si>
  <si>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</si>
  <si>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</si>
  <si>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</si>
  <si>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</si>
  <si>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</si>
  <si>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</si>
  <si>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</si>
  <si>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</si>
  <si>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</si>
  <si>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</si>
  <si>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</si>
  <si>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</si>
  <si>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</si>
  <si>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</si>
  <si>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</si>
  <si>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</si>
  <si>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</si>
  <si>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</si>
  <si>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</si>
  <si>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</si>
  <si>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</si>
  <si>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</si>
  <si>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</si>
  <si>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</si>
  <si>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</si>
  <si>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</si>
  <si>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</si>
  <si>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</si>
  <si>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</si>
  <si>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</si>
  <si>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</si>
  <si>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</si>
  <si>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</si>
  <si>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</si>
  <si>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</si>
  <si>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</si>
  <si>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</si>
  <si>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</si>
  <si>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</si>
  <si>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</si>
  <si>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</si>
  <si>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</si>
  <si>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</si>
  <si>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</si>
  <si>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</si>
  <si>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</si>
  <si>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</si>
  <si>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</si>
  <si>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</si>
  <si>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</si>
  <si>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</si>
  <si>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</si>
  <si>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</si>
  <si>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</si>
  <si>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</si>
  <si>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</si>
  <si>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</si>
  <si>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</si>
  <si>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</si>
  <si>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</si>
  <si>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</si>
  <si>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</si>
  <si>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</si>
  <si>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</si>
  <si>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</si>
  <si>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</si>
  <si>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</si>
  <si>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</si>
  <si>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</si>
  <si>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</si>
  <si>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</si>
  <si>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</si>
  <si>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</si>
  <si>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</si>
  <si>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</si>
  <si>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</si>
  <si>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</si>
  <si>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</si>
  <si>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</si>
  <si>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</si>
  <si>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</si>
  <si>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</si>
  <si>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</si>
  <si>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</si>
  <si>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</si>
  <si>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</si>
  <si>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</si>
  <si>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</si>
  <si>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</si>
  <si>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</si>
  <si>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</si>
  <si>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</si>
  <si>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</si>
  <si>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</si>
  <si>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</si>
  <si>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</si>
  <si>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</si>
  <si>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</si>
  <si>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</si>
  <si>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</si>
  <si>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</si>
  <si>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</si>
  <si>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</si>
  <si>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</si>
  <si>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</si>
  <si>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</si>
  <si>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</si>
  <si>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</si>
  <si>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</si>
  <si>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</si>
  <si>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</si>
  <si>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</si>
  <si>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</si>
  <si>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</si>
  <si>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</si>
  <si>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</si>
  <si>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</si>
  <si>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</si>
  <si>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</si>
  <si>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</si>
  <si>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</si>
  <si>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</si>
  <si>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</si>
  <si>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</si>
  <si>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</si>
  <si>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</si>
  <si>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</si>
  <si>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</si>
  <si>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</si>
  <si>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</si>
  <si>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</si>
  <si>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</si>
  <si>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</si>
  <si>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</si>
  <si>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</si>
  <si>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</si>
  <si>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</si>
  <si>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</si>
  <si>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</si>
  <si>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</si>
  <si>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</si>
  <si>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</si>
  <si>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</si>
  <si>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</si>
  <si>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</si>
  <si>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</si>
  <si>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</si>
  <si>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</si>
  <si>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</si>
  <si>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</si>
  <si>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</si>
  <si>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</si>
  <si>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</si>
  <si>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</si>
  <si>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</si>
  <si>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</si>
  <si>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</si>
  <si>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</si>
  <si>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</si>
  <si>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</si>
  <si>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</si>
  <si>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</si>
  <si>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</si>
  <si>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</si>
  <si>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</si>
  <si>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</si>
  <si>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</si>
  <si>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</si>
  <si>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</si>
  <si>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</si>
  <si>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</si>
  <si>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</si>
  <si>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</si>
  <si>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</si>
  <si>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</si>
  <si>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</si>
  <si>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</si>
  <si>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</si>
  <si>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</si>
  <si>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</si>
  <si>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</si>
  <si>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</si>
  <si>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</si>
  <si>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</si>
  <si>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</si>
  <si>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</si>
  <si>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</si>
  <si>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</si>
  <si>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</si>
  <si>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</si>
  <si>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</si>
  <si>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</si>
  <si>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</si>
  <si>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</si>
  <si>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</si>
  <si>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</si>
  <si>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</si>
  <si>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</si>
  <si>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</si>
  <si>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</si>
  <si>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</si>
  <si>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</si>
  <si>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</si>
  <si>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</si>
  <si>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</si>
  <si>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</si>
  <si>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</si>
  <si>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</si>
  <si>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</si>
  <si>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</si>
  <si>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</si>
  <si>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</si>
  <si>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</si>
  <si>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</si>
  <si>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</si>
  <si>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</si>
  <si>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</si>
  <si>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</si>
  <si>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</si>
  <si>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</si>
  <si>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</si>
  <si>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</si>
  <si>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</si>
  <si>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</si>
  <si>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</si>
  <si>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</si>
  <si>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</si>
  <si>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</si>
  <si>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</si>
  <si>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</si>
  <si>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</si>
  <si>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</si>
  <si>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</si>
  <si>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</si>
  <si>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</si>
  <si>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</si>
  <si>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</si>
  <si>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</si>
  <si>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</si>
  <si>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</si>
  <si>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</si>
  <si>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</si>
  <si>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</si>
  <si>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</si>
  <si>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</si>
  <si>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</si>
  <si>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</si>
  <si>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</si>
  <si>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</si>
  <si>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</si>
  <si>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</si>
  <si>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</si>
  <si>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</si>
  <si>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</si>
  <si>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</si>
  <si>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</si>
  <si>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</si>
  <si>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</si>
  <si>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</si>
  <si>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</si>
  <si>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</si>
  <si>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</si>
  <si>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</si>
  <si>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</si>
  <si>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</si>
  <si>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</si>
  <si>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</si>
  <si>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</si>
  <si>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</si>
  <si>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</si>
  <si>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PCM-20251211-00002961</t>
  </si>
  <si>
    <t>ETA 15 min</t>
  </si>
  <si>
    <t>riy0630</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</si>
  <si>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</si>
  <si>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</si>
  <si>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</si>
  <si>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</si>
  <si>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</si>
  <si>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</si>
  <si>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</si>
  <si>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</si>
  <si>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</si>
  <si>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</si>
  <si>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</si>
  <si>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</si>
  <si>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</si>
  <si>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</si>
  <si>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</si>
  <si>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</si>
  <si>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</si>
  <si>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TT-20251111-00790</t>
  </si>
  <si>
    <t>Team reached site and found SCECO Power NA at site and no parking available to connect PG as Site located in narrow area</t>
  </si>
  <si>
    <t>PCM-20251211-00002901</t>
  </si>
  <si>
    <t>Site under Night Access Issue , Team will check early morning</t>
  </si>
  <si>
    <t>PCM-20251211-00002957</t>
  </si>
  <si>
    <t xml:space="preserve">power NA at site and EM team checking </t>
  </si>
  <si>
    <t>TT-20251211-02302</t>
  </si>
  <si>
    <t xml:space="preserve">EM team need 30 min </t>
  </si>
  <si>
    <t>PCM-20251211-00002929</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</si>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</sst>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6" totalsRowShown="0" headerRowDxfId="30" dataDxfId="29" headerRowBorderDxfId="27" tableBorderDxfId="28">
  <autoFilter ref="A1:M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339.86853229166445</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46002.816958217591</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46002.816958217591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46002.816958217591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46002.816958217591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46002.816958217591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46002.816958217591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46002.816958217591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46002.816958217591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46002.816958217591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46002.816958217591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46002.816958217591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46002.816958217591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46002.816958217591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46002.816958217591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46002.816958217591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46002.816958217591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46002.816958217591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46002.816958217591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46002.816958217591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46002.816958217591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46002.816958217591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46002.816958217591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46002.816958217591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46002.816958217591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46002.816958217591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46002.816958217591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46002.816958217591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46002.816958217591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46002.816958217591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46002.816958217591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46002.816958217591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46002.816958217591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46002.816958217591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46002.816958217591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46002.816958217591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46002.816958217591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46002.816958217591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46002.816958217591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46002.816958217591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46002.816958217591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46002.816958217591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46002.816958217591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46002.816958217591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46002.816958217591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46002.816958217591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46002.816958217591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46002.816958217591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46002.816958217591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46002.816958217591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46002.816958217591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46002.816958217591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46002.816958217591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46002.816958217591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46002.816958217591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46002.816958217591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46002.816958217591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46002.816958217591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46002.816958217591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46002.816958217591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46002.816958217591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46002.816958217591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46002.816958217591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46002.816958217591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46002.816958217591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46002.816958217591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46002.816958217591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46002.816958217591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46002.816958217591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46002.816958217591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46002.816958217591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46002.816958217591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46002.816958217591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46002.816958217591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46002.816958217591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46002.816958217591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46002.816958217591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46002.816958217591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46002.816958217591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46002.816958217591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46002.816958217591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46002.816958217591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46002.816958217591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46002.816958217591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46002.816958217591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46002.816958217591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46002.816958217591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46002.816958217591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46002.816958217591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46002.816958217591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46002.816958217591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46002.816958217591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46002.816958217591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46002.816958217591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46002.816958217591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46002.816958217591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46002.816958217591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46002.816958217591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46002.816958217591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46002.816958217591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46002.816958217591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46002.816958217591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46002.816958217591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46002.816958217591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46002.816958217591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46002.816958217591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46002.816958217591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46002.816958217591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46002.816958217591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46002.816958217591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46002.816958217591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46002.816958217591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46002.816958217591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46002.816958217591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46002.816958217591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46002.816958217591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46002.816958217591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46002.816958217591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46002.816958217591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46002.816958217591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46002.816958217591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46002.816958217591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46002.816958217591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46002.816958217591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46002.816958217591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46002.816958217591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46002.816958217591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46002.816958217591</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46002.816958217591</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46002.816958217591</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46002.816958217591</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46002.816958217591</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46002.816958217591</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46002.816958217591</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177.81712025462912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18.429539236109122</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5.4615762731482391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1.9850484953713021</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13150</v>
      </c>
      <c r="E7" s="81" t="s">
        <v>39109</v>
      </c>
      <c r="F7" s="97">
        <v>46002.761944444443</v>
      </c>
      <c r="G7" s="98">
        <f ca="1">IFERROR(NOW()-F7,"-")</f>
        <v>5.5013773147948086E-2</v>
      </c>
      <c r="H7" s="97">
        <v>46002.748032407406</v>
      </c>
      <c r="I7" s="18" t="str">
        <f>IFERROR(VLOOKUP(D7,DB!A:F,6,0),"")</f>
        <v>SCECO</v>
      </c>
      <c r="J7" s="18" t="str">
        <f>IFERROR(VLOOKUP(D7,DB!A:G,7,0),"")</f>
        <v>In progress</v>
      </c>
      <c r="K7" s="19" t="s">
        <v>39122</v>
      </c>
      <c r="L7" s="18" t="str">
        <f>IFERROR(VLOOKUP(D7,DB!A:I,9,0),"")</f>
        <v>Latis</v>
      </c>
    </row>
    <row r="8" spans="1:12" ht="31.5" customHeight="1">
      <c r="A8" s="96"/>
      <c r="B8" s="18" t="str">
        <f>IFERROR(VLOOKUP(D8,DB!A:K,11,0),"")</f>
        <v>R2</v>
      </c>
      <c r="C8" s="18"/>
      <c r="D8" s="18" t="s">
        <v>39123</v>
      </c>
      <c r="E8" s="81"/>
      <c r="F8" s="97"/>
      <c r="G8" s="98">
        <f ca="1">IFERROR(NOW()-F8,"-")</f>
        <v>46002.816958217591</v>
      </c>
      <c r="H8" s="97"/>
      <c r="I8" s="18" t="str">
        <f>IFERROR(VLOOKUP(D8,DB!A:F,6,0),"")</f>
        <v>SCECO</v>
      </c>
      <c r="J8" s="18" t="str">
        <f>IFERROR(VLOOKUP(D8,DB!A:G,7,0),"")</f>
        <v>Dead</v>
      </c>
      <c r="K8" s="19"/>
      <c r="L8" s="18" t="str">
        <f>IFERROR(VLOOKUP(D8,DB!A:I,9,0),"")</f>
        <v>Latis</v>
      </c>
    </row>
    <row r="9" spans="1:12" ht="31.5" customHeight="1">
      <c r="A9" s="96"/>
      <c r="B9" s="18" t="str">
        <f>IFERROR(VLOOKUP(D9,DB!A:K,11,0),"")</f>
        <v/>
      </c>
      <c r="C9" s="18"/>
      <c r="D9" s="18"/>
      <c r="E9" s="81"/>
      <c r="F9" s="97"/>
      <c r="G9" s="98">
        <f ca="1">IFERROR(NOW()-F9,"-")</f>
        <v>46002.816958217591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46002.816958217591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46002.816958217591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46002.816958217591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46002.816958217591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46002.816958217591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46002.816958217591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46002.816958217591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46002.816958217591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46002.816958217591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46002.816958217591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46002.816958217591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46002.816958217591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46002.816958217591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46002.816958217591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46002.816958217591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46002.816958217591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46002.816958217591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46002.816958217591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46002.816958217591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46002.816958217591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46002.816958217591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46002.816958217591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46002.816958217591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46002.816958217591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46002.816958217591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46002.816958217591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46002.816958217591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46002.816958217591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46002.816958217591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46002.816958217591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46002.816958217591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46002.816958217591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46002.816958217591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46002.816958217591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46002.816958217591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46002.816958217591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46002.816958217591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46002.816958217591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46002.816958217591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46002.816958217591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46002.816958217591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46002.816958217591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46002.816958217591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46002.816958217591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46002.816958217591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46002.816958217591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46002.816958217591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46002.816958217591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46002.816958217591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46002.816958217591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46002.816958217591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46002.816958217591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46002.816958217591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46002.816958217591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46002.816958217591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46002.816958217591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46002.816958217591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46002.816958217591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46002.816958217591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46002.816958217591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46002.816958217591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46002.816958217591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46002.816958217591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46002.816958217591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46002.816958217591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46002.816958217591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46002.816958217591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46002.816958217591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46002.816958217591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46002.816958217591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46002.816958217591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46002.816958217591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46002.816958217591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46002.816958217591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46002.816958217591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46002.816958217591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46002.816958217591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46002.816958217591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46002.816958217591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46002.816958217591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46002.816958217591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46002.816958217591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46002.816958217591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46002.816958217591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46002.816958217591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46002.816958217591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46002.816958217591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46002.816958217591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46002.816958217591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46002.816958217591</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46002.816958217591</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46002.816958217591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46002.816958217591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46002.816958217591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46002.816958217591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46002.816958217591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46002.816958217591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46002.816958217591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46002.816958217591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46002.816958217591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46002.816958217591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46002.816958217591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46002.816958217591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46002.816958217591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46002.816958217591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46002.816958217591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46002.816958217591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46002.816958217591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46002.816958217591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46002.816958217591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46002.816958217591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46002.816958217591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46002.816958217591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46002.816958217591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46002.816958217591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46002.816958217591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46002.816958217591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46002.816958217591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46002.816958217591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46002.816958217591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46002.816958217591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46002.816958217591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46002.816958217591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46002.816958217591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46002.816958217591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46002.816958217591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46002.816958217591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46002.816958217591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46002.816958217591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46002.816958217591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46002.816958217591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46002.816958217591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46002.816958217591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46002.816958217591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46002.816958217591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46002.816958217591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46002.816958217591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46002.816958217591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46002.816958217591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46002.816958217591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46002.816958217591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46002.816958217591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46002.816958217591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46002.816958217591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46002.816958217591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46002.816958217591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46002.816958217591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46002.816958217591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46002.816958217591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46002.816958217591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46002.816958217591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46002.816958217591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46002.816958217591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46002.816958217591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46002.816958217591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46002.816958217591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46002.816958217591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46002.816958217591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46002.816958217591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46002.816958217591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46002.816958217591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46002.816958217591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46002.816958217591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46002.816958217591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46002.816958217591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46002.816958217591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46002.816958217591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46002.816958217591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46002.816958217591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46002.816958217591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46002.816958217591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46002.816958217591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46002.816958217591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46002.816958217591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46002.816958217591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46002.816958217591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46002.816958217591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46002.816958217591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46002.816958217591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46002.816958217591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46002.816958217591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46002.816958217591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46002.816958217591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46002.816958217591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46002.816958217591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46002.816958217591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46002.816958217591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46002.816958217591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46002.816958217591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46002.816958217591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46002.816958217591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46002.816958217591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46002.816958217591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46002.816958217591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46002.816958217591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46002.816958217591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46002.816958217591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46002.816958217591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46002.816958217591</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46002.816958217591</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46002.816958217591</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46002.816958217591</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46002.816958217591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46002.816958217591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46002.816958217591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46002.816958217591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46002.816958217591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46002.816958217591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46002.816958217591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46002.816958217591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46002.816958217591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46002.816958217591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46002.816958217591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46002.816958217591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46002.816958217591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46002.816958217591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46002.816958217591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46002.816958217591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46002.816958217591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46002.816958217591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46002.816958217591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46002.816958217591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46002.816958217591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46002.816958217591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46002.816958217591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46002.816958217591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46002.816958217591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46002.816958217591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46002.816958217591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46002.816958217591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46002.816958217591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46002.816958217591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46002.816958217591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46002.816958217591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46002.816958217591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46002.816958217591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46002.816958217591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46002.816958217591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46002.816958217591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46002.816958217591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46002.816958217591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46002.816958217591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46002.816958217591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46002.816958217591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46002.816958217591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46002.816958217591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46002.816958217591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46002.816958217591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46002.816958217591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46002.816958217591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46002.816958217591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46002.816958217591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46002.816958217591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46002.816958217591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46002.816958217591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46002.816958217591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46002.816958217591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46002.816958217591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46002.816958217591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46002.816958217591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46002.816958217591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46002.816958217591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46002.816958217591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46002.816958217591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46002.816958217591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46002.816958217591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46002.816958217591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46002.816958217591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46002.816958217591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46002.816958217591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46002.816958217591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46002.816958217591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46002.816958217591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46002.816958217591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46002.816958217591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46002.816958217591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46002.816958217591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46002.816958217591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46002.816958217591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46002.816958217591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46002.816958217591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46002.816958217591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46002.816958217591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46002.816958217591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46002.816958217591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46002.816958217591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46002.816958217591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46002.816958217591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46002.816958217591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46002.816958217591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46002.816958217591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46002.816958217591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46002.816958217591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46002.816958217591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46002.816958217591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46002.816958217591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46002.816958217591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46002.816958217591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46002.816958217591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46002.816958217591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46002.816958217591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46002.816958217591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46002.816958217591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46002.816958217591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46002.816958217591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46002.816958217591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46002.816958217591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46002.816958217591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46002.816958217591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46002.816958217591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46002.816958217591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46002.816958217591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46002.816958217591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46002.816958217591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46002.816958217591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46002.816958217591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46002.816958217591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46002.816958217591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46002.816958217591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46002.816958217591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46002.816958217591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46002.816958217591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46002.816958217591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46002.816958217591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46002.816958217591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46002.816958217591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46002.816958217591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46002.816958217591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46002.816958217591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46002.816958217591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46002.816958217591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46002.816958217591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46002.816958217591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46002.816958217591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46002.816958217591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46002.816958217591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46002.816958217591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46002.816958217591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46002.816958217591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46002.816958217591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46002.816958217591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46002.816958217591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46002.816958217591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46002.816958217591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46002.816958217591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46002.816958217591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46002.816958217591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46002.816958217591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46002.816958217591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46002.816958217591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46002.816958217591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46002.816958217591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46002.816958217591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46002.816958217591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46002.816958217591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46002.816958217591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46002.816958217591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46002.816958217591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46002.816958217591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46002.816958217591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46002.816958217591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46002.816958217591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46002.816958217591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46002.816958217591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46002.816958217591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46002.816958217591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46002.816958217591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46002.816958217591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46002.816958217591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46002.816958217591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46002.816958217591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46002.816958217591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46002.816958217591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46002.816958217591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46002.816958217591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46002.816958217591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46002.816958217591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46002.816958217591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46002.816958217591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46002.816958217591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46002.816958217591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46002.816958217591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46002.816958217591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46002.816958217591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46002.816958217591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46002.816958217591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46002.816958217591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46002.816958217591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46002.816958217591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46002.816958217591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46002.816958217591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46002.816958217591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46002.816958217591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46002.816958217591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46002.816958217591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46002.816958217591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46002.816958217591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46002.816958217591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46002.816958217591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46002.816958217591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46002.816958217591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46002.816958217591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46002.816958217591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46002.816958217591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46002.816958217591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46002.816958217591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46002.816958217591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46002.816958217591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46002.816958217591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46002.816958217591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46002.816958217591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46002.816958217591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46002.816958217591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46002.816958217591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46002.816958217591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46002.816958217591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46002.816958217591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46002.816958217591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46002.816958217591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46002.816958217591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46002.816958217591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46002.816958217591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46002.816958217591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46002.816958217591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46002.816958217591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46002.816958217591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46002.816958217591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46002.816958217591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46002.816958217591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46002.816958217591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46002.816958217591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46002.816958217591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46002.816958217591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46002.816958217591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46002.816958217591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46002.816958217591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46002.816958217591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46002.816958217591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46002.816958217591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46002.816958217591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46002.816958217591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46002.816958217591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46002.816958217591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46002.816958217591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46002.816958217591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46002.816958217591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46002.816958217591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46002.816958217591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46002.816958217591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46002.816958217591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46002.816958217591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46002.816958217591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46002.816958217591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46002.816958217591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46002.816958217591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46002.816958217591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46002.816958217591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46002.816958217591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46002.816958217591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46002.816958217591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46002.816958217591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46002.816958217591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46002.816958217591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46002.816958217591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46002.816958217591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46002.816958217591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46002.816958217591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46002.816958217591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46002.816958217591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46002.816958217591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46002.816958217591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46002.816958217591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46002.816958217591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46002.816958217591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46002.816958217591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46002.816958217591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46002.816958217591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46002.816958217591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46002.816958217591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46002.816958217591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46002.816958217591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46002.816958217591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46002.816958217591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46002.816958217591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46002.816958217591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46002.816958217591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46002.816958217591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46002.816958217591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46002.816958217591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46002.816958217591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46002.816958217591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46002.816958217591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46002.816958217591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46002.816958217591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46002.816958217591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46002.816958217591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46002.816958217591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46002.816958217591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46002.816958217591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46002.816958217591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46002.816958217591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46002.816958217591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46002.816958217591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46002.816958217591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46002.816958217591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46002.816958217591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46002.816958217591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46002.816958217591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46002.816958217591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46002.816958217591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46002.816958217591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46002.816958217591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46002.816958217591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46002.816958217591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46002.816958217591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46002.816958217591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46002.816958217591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46002.816958217591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46002.816958217591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46002.816958217591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46002.816958217591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46002.816958217591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46002.816958217591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46002.816958217591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46002.816958217591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46002.816958217591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46002.816958217591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46002.816958217591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46002.816958217591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46002.816958217591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46002.816958217591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46002.816958217591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46002.816958217591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46002.816958217591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46002.816958217591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46002.816958217591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46002.816958217591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46002.816958217591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46002.816958217591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46002.816958217591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46002.816958217591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46002.816958217591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46002.816958217591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46002.816958217591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46002.816958217591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46002.816958217591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46002.816958217591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46002.816958217591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46002.816958217591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46002.816958217591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46002.816958217591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46002.816958217591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46002.816958217591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46002.816958217591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46002.816958217591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46002.816958217591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46002.816958217591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46002.816958217591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46002.816958217591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46002.816958217591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46002.816958217591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46002.816958217591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46002.816958217591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46002.816958217591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46002.816958217591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46002.816958217591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46002.816958217591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46002.816958217591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46002.816958217591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46002.816958217591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46002.816958217591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46002.816958217591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46002.816958217591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46002.816958217591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46002.816958217591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46002.816958217591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46002.816958217591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46002.816958217591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46002.816958217591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46002.816958217591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46002.816958217591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46002.816958217591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46002.816958217591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46002.816958217591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46002.816958217591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46002.816958217591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46002.816958217591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46002.816958217591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46002.816958217591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46002.816958217591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46002.816958217591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46002.816958217591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46002.816958217591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46002.816958217591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46002.816958217591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46002.816958217591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46002.816958217591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46002.816958217591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46002.816958217591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46002.816958217591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46002.816958217591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46002.816958217591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46002.816958217591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46002.816958217591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46002.816958217591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46002.816958217591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46002.816958217591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46002.816958217591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46002.816958217591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46002.816958217591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46002.816958217591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46002.816958217591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46002.816958217591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46002.816958217591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46002.816958217591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46002.816958217591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46002.816958217591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46002.816958217591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46002.816958217591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46002.816958217591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46002.816958217591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46002.816958217591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46002.816958217591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46002.816958217591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46002.816958217591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46002.816958217591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46002.816958217591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46002.816958217591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46002.816958217591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46002.816958217591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46002.816958217591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46002.816958217591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46002.816958217591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46002.816958217591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46002.816958217591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46002.816958217591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46002.816958217591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46002.816958217591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46002.816958217591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46002.816958217591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46002.816958217591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46002.816958217591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46002.816958217591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46002.816958217591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46002.816958217591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46002.816958217591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46002.816958217591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46002.816958217591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46002.816958217591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46002.816958217591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46002.816958217591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46002.816958217591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46002.816958217591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46002.816958217591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46002.816958217591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46002.816958217591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46002.816958217591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46002.816958217591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46002.816958217591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46002.816958217591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46002.816958217591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46002.816958217591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46002.816958217591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46002.816958217591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46002.816958217591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46002.816958217591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46002.816958217591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46002.816958217591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46002.816958217591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46002.816958217591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46002.816958217591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46002.816958217591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46002.816958217591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46002.816958217591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46002.816958217591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46002.816958217591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46002.816958217591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46002.816958217591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46002.816958217591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46002.816958217591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46002.816958217591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46002.816958217591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46002.816958217591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46002.816958217591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46002.816958217591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46002.816958217591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46002.816958217591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46002.816958217591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46002.816958217591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46002.816958217591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46002.816958217591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46002.816958217591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46002.816958217591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46002.816958217591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46002.816958217591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46002.816958217591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46002.816958217591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46002.816958217591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46002.816958217591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46002.816958217591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46002.816958217591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46002.816958217591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46002.816958217591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46002.816958217591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46002.816958217591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46002.816958217591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46002.816958217591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46002.816958217591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46002.816958217591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46002.816958217591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46002.816958217591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46002.816958217591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46002.816958217591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46002.816958217591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46002.816958217591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46002.816958217591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46002.816958217591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46002.816958217591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46002.816958217591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46002.816958217591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46002.816958217591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46002.816958217591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46002.816958217591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46002.816958217591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46002.816958217591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46002.816958217591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46002.816958217591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46002.816958217591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46002.816958217591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46002.816958217591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46002.816958217591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46002.816958217591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46002.816958217591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46002.816958217591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46002.816958217591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46002.816958217591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46002.816958217591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46002.816958217591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46002.816958217591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46002.816958217591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46002.816958217591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46002.816958217591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46002.816958217591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46002.816958217591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46002.816958217591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46002.816958217591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46002.816958217591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46002.816958217591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46002.816958217591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46002.816958217591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46002.816958217591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46002.816958217591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46002.816958217591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46002.816958217591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46002.816958217591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46002.816958217591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46002.816958217591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46002.816958217591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46002.816958217591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46002.816958217591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46002.816958217591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46002.816958217591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46002.816958217591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46002.816958217591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46002.816958217591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46002.816958217591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46002.816958217591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46002.816958217591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46002.816958217591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46002.816958217591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46002.816958217591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46002.816958217591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46002.816958217591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46002.816958217591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46002.816958217591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46002.816958217591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46002.816958217591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46002.816958217591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46002.816958217591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46002.816958217591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46002.816958217591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46002.816958217591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46002.816958217591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46002.816958217591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46002.816958217591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46002.816958217591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46002.816958217591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46002.816958217591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46002.816958217591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46002.816958217591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46002.816958217591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46002.816958217591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46002.816958217591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46002.816958217591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46002.816958217591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46002.816958217591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46002.816958217591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46002.816958217591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46002.816958217591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46002.816958217591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46002.816958217591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46002.816958217591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46002.816958217591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46002.816958217591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46002.816958217591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46002.816958217591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46002.816958217591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46002.816958217591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46002.816958217591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46002.816958217591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46002.816958217591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46002.816958217591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46002.816958217591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46002.816958217591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46002.816958217591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46002.816958217591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46002.816958217591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46002.816958217591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46002.816958217591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46002.816958217591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46002.816958217591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46002.816958217591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46002.816958217591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46002.816958217591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46002.816958217591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46002.816958217591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46002.816958217591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46002.816958217591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46002.816958217591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46002.816958217591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46002.816958217591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46002.816958217591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46002.816958217591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46002.816958217591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46002.816958217591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46002.816958217591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46002.816958217591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46002.816958217591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46002.816958217591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46002.816958217591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46002.816958217591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46002.816958217591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46002.816958217591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46002.816958217591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46002.816958217591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46002.816958217591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46002.816958217591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46002.816958217591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46002.816958217591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46002.816958217591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46002.816958217591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46002.816958217591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46002.816958217591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46002.816958217591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46002.816958217591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46002.816958217591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46002.816958217591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46002.816958217591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46002.816958217591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46002.816958217591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46002.816958217591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46002.816958217591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46002.816958217591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46002.816958217591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46002.816958217591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46002.816958217591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46002.816958217591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46002.816958217591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46002.816958217591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46002.816958217591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46002.816958217591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46002.816958217591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46002.816958217591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46002.816958217591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46002.816958217591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46002.816958217591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46002.816958217591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46002.816958217591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46002.816958217591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46002.816958217591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46002.816958217591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46002.816958217591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46002.816958217591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46002.816958217591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46002.816958217591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46002.816958217591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46002.816958217591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46002.816958217591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46002.816958217591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46002.816958217591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46002.816958217591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46002.816958217591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46002.816958217591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46002.816958217591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46002.816958217591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46002.816958217591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46002.816958217591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46002.816958217591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46002.816958217591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46002.816958217591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46002.816958217591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46002.816958217591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46002.816958217591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46002.816958217591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46002.816958217591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46002.816958217591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46002.816958217591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46002.816958217591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46002.816958217591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46002.816958217591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46002.816958217591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46002.816958217591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46002.816958217591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46002.816958217591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46002.816958217591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46002.816958217591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46002.816958217591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46002.816958217591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46002.816958217591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46002.816958217591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46002.816958217591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46002.816958217591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46002.816958217591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46002.816958217591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46002.816958217591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46002.816958217591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46002.816958217591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46002.816958217591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46002.816958217591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46002.816958217591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46002.816958217591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46002.816958217591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46002.816958217591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46002.816958217591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46002.816958217591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46002.816958217591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46002.816958217591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46002.816958217591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46002.816958217591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46002.816958217591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46002.816958217591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46002.816958217591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46002.816958217591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46002.816958217591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46002.816958217591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46002.816958217591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46002.816958217591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46002.816958217591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46002.816958217591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46002.816958217591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46002.816958217591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46002.816958217591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46002.816958217591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46002.816958217591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46002.816958217591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46002.816958217591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46002.816958217591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46002.816958217591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46002.816958217591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46002.816958217591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46002.816958217591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46002.816958217591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46002.816958217591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46002.816958217591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46002.816958217591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46002.816958217591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46002.816958217591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46002.816958217591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46002.816958217591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46002.816958217591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46002.816958217591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46002.816958217591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46002.816958217591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46002.816958217591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46002.816958217591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46002.816958217591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46002.816958217591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46002.816958217591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46002.816958217591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46002.816958217591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46002.816958217591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46002.816958217591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46002.816958217591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46002.816958217591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46002.816958217591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46002.816958217591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46002.816958217591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46002.816958217591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46002.816958217591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46002.816958217591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46002.816958217591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46002.816958217591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46002.816958217591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46002.816958217591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46002.816958217591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46002.816958217591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46002.816958217591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46002.816958217591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46002.816958217591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46002.816958217591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46002.816958217591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46002.816958217591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46002.816958217591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46002.816958217591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46002.816958217591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46002.816958217591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46002.816958217591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46002.816958217591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46002.816958217591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46002.816958217591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46002.816958217591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46002.816958217591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46002.816958217591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46002.816958217591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46002.816958217591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46002.816958217591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46002.816958217591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46002.816958217591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46002.816958217591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46002.816958217591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46002.816958217591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46002.816958217591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46002.816958217591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46002.816958217591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46002.816958217591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46002.816958217591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46002.816958217591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46002.816958217591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46002.816958217591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46002.816958217591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46002.816958217591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46002.816958217591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46002.816958217591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46002.816958217591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46002.816958217591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46002.816958217591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46002.816958217591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46002.816958217591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46002.816958217591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46002.816958217591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46002.816958217591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46002.816958217591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46002.816958217591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46002.816958217591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46002.816958217591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46002.816958217591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46002.816958217591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46002.816958217591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46002.816958217591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46002.816958217591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46002.816958217591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46002.816958217591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46002.816958217591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46002.816958217591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46002.816958217591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46002.816958217591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46002.816958217591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46002.816958217591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46002.816958217591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46002.816958217591</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39124</v>
      </c>
      <c r="B2" s="87" t="str">
        <f>IFERROR(VLOOKUP(D2,DB!A:K,11,0),"")</f>
        <v>R4</v>
      </c>
      <c r="C2" s="89">
        <v>1</v>
      </c>
      <c r="D2" s="87" t="s">
        <v>35166</v>
      </c>
      <c r="E2" s="90" t="s">
        <v>39106</v>
      </c>
      <c r="F2" s="91">
        <v>45703.480717592596</v>
      </c>
      <c r="G2" s="92">
        <f ca="1">IFERROR(NOW()-F2,"")</f>
        <v>299.33624062499439</v>
      </c>
      <c r="H2" s="91">
        <v>45703.474768518521</v>
      </c>
      <c r="I2" s="91" t="str">
        <f>IFERROR(VLOOKUP(D2,DB!A:F,6,0),"")</f>
        <v>SCECO</v>
      </c>
      <c r="J2" s="91" t="str">
        <f>IFERROR(VLOOKUP(D2,DB!A:G,7,0),"")</f>
        <v>Dead</v>
      </c>
      <c r="K2" s="93" t="s">
        <v>39125</v>
      </c>
      <c r="L2" s="87" t="str">
        <f>IFERROR(VLOOKUP(D2,DB!A:I,9,0),"")</f>
        <v>Latis</v>
      </c>
    </row>
    <row r="3" spans="1:16" ht="19.5" customHeight="1">
      <c r="A3" s="106" t="s">
        <v>39126</v>
      </c>
      <c r="B3" s="106" t="str">
        <f>IFERROR(VLOOKUP(D3,DB!A:K,11,0),"")</f>
        <v>R4</v>
      </c>
      <c r="C3" s="89">
        <v>2</v>
      </c>
      <c r="D3" s="87" t="s">
        <v>32943</v>
      </c>
      <c r="E3" s="90" t="s">
        <v>39106</v>
      </c>
      <c r="F3" s="91">
        <v>45998.79414351852</v>
      </c>
      <c r="G3" s="92">
        <f t="shared" ref="G3" ca="1" si="0">IFERROR(NOW()-F3,"")</f>
        <v>4.0228146990702953</v>
      </c>
      <c r="H3" s="91">
        <v>45998.664027777777</v>
      </c>
      <c r="I3" s="106" t="str">
        <f>IFERROR(VLOOKUP(D3,DB!A:F,6,0),"")</f>
        <v>SCECO</v>
      </c>
      <c r="J3" s="106" t="str">
        <f>IFERROR(VLOOKUP(D3,DB!A:G,7,0),"")</f>
        <v>Vandalized</v>
      </c>
      <c r="K3" s="93" t="s">
        <v>39127</v>
      </c>
      <c r="L3" s="87" t="str">
        <f>IFERROR(VLOOKUP(D3,DB!A:I,9,0),"")</f>
        <v>Latis</v>
      </c>
    </row>
    <row r="4" spans="1:16" ht="15" customHeight="1">
      <c r="A4" s="106"/>
      <c r="B4" s="106" t="str">
        <f>IFERROR(VLOOKUP(D4,DB!A:K,11,0),"")</f>
        <v/>
      </c>
      <c r="C4" s="89"/>
      <c r="D4" s="87"/>
      <c r="E4" s="90"/>
      <c r="F4" s="91"/>
      <c r="G4" s="92">
        <f t="shared" ref="G4:G14" ca="1" si="1">IFERROR(NOW()-F4,"")</f>
        <v>46002.816958217591</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46002.816958217591</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46002.816958217591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46002.816958217591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46002.816958217591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46002.816958217591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46002.816958217591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46002.816958217591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46002.816958217591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46002.816958217591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46002.816958217591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46002.816958217591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46002.816958217591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46002.816958217591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46002.816958217591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46002.816958217591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46002.816958217591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46002.816958217591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46002.816958217591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46002.816958217591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46002.816958217591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46002.816958217591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46002.816958217591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46002.816958217591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46002.816958217591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46002.816958217591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46002.816958217591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46002.816958217591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46002.816958217591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46002.816958217591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46002.816958217591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46002.816958217591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46002.816958217591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46002.816958217591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46002.816958217591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46002.816958217591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46002.816958217591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46002.816958217591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46002.816958217591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46002.816958217591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46002.816958217591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46002.816958217591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46002.816958217591</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46002.816958217591</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46002.816958217591</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46002.816958217591</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46002.816958217591</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46002.816958217591</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46002.816958217591</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46002.816958217591</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46002.816958217591</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46002.816958217591</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46002.816958217591</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46002.816958217591</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46002.816958217591</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46002.816958217591</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46002.816958217591</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abSelected="1" topLeftCell="A14" workbookViewId="0">
      <selection activeCell="K17" sqref="K17"/>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110.98489803240227</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39109</v>
      </c>
      <c r="F3" s="38">
        <v>45926.188877314817</v>
      </c>
      <c r="G3" s="101">
        <f t="shared" ref="G3" ca="1" si="0">IFERROR(NOW()-F3,"")</f>
        <v>76.628080902773945</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39109</v>
      </c>
      <c r="F4" s="103">
        <v>45948.661111111112</v>
      </c>
      <c r="G4" s="104">
        <f t="shared" ref="G4" ca="1" si="1">IFERROR(NOW()-F4,"")</f>
        <v>54.155847106478177</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21.443659606477013</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5.7094697916618316</v>
      </c>
      <c r="H6" s="38">
        <v>45997.093599537038</v>
      </c>
      <c r="I6" s="37" t="str">
        <f>IFERROR(VLOOKUP(D6,[1]DB!A:F,6,0),"")</f>
        <v>SCECO</v>
      </c>
      <c r="J6" s="37" t="str">
        <f>IFERROR(VLOOKUP(D6,[1]DB!A:G,7,0),"")</f>
        <v>In progress</v>
      </c>
      <c r="K6" s="37" t="s">
        <v>39138</v>
      </c>
      <c r="L6" s="37" t="str">
        <f>IFERROR(VLOOKUP(D6,[1]DB!A:I,9,0),"")</f>
        <v>Latis</v>
      </c>
      <c r="M6" s="37"/>
    </row>
    <row r="7" spans="1:13">
      <c r="A7" s="37" t="s">
        <v>39139</v>
      </c>
      <c r="B7" s="37" t="str">
        <f>IFERROR(VLOOKUP(D7,[1]DB!A:K,11,0),"")</f>
        <v>R5</v>
      </c>
      <c r="C7" s="37">
        <v>1</v>
      </c>
      <c r="D7" s="37" t="s">
        <v>33475</v>
      </c>
      <c r="E7" s="37" t="s">
        <v>39106</v>
      </c>
      <c r="F7" s="38">
        <v>46002.119513888887</v>
      </c>
      <c r="G7" s="129">
        <f ca="1">IFERROR(NOW()-F7,"")</f>
        <v>0.69744432870356832</v>
      </c>
      <c r="H7" s="38">
        <v>46002.086875000001</v>
      </c>
      <c r="I7" s="37" t="str">
        <f>IFERROR(VLOOKUP(D7,[1]DB!A:F,6,0),"")</f>
        <v>SCECO</v>
      </c>
      <c r="J7" s="37" t="str">
        <f>IFERROR(VLOOKUP(D7,[1]DB!A:G,7,0),"")</f>
        <v>Good</v>
      </c>
      <c r="K7" s="99" t="s">
        <v>39140</v>
      </c>
      <c r="L7" s="37" t="str">
        <f>IFERROR(VLOOKUP(D7,[1]DB!A:I,9,0),"")</f>
        <v>Latis</v>
      </c>
      <c r="M7" s="37"/>
    </row>
    <row r="8" spans="1:13" ht="30.75">
      <c r="A8" s="151" t="s">
        <v>39141</v>
      </c>
      <c r="B8" s="151" t="str">
        <f>IFERROR(VLOOKUP(D8,[1]DB!A:K,11,0),"")</f>
        <v>R5</v>
      </c>
      <c r="C8" s="151">
        <v>1</v>
      </c>
      <c r="D8" s="37" t="s">
        <v>35712</v>
      </c>
      <c r="E8" s="151" t="s">
        <v>39106</v>
      </c>
      <c r="F8" s="152"/>
      <c r="G8" s="153">
        <f t="shared" ref="G8:G69" ca="1" si="3">IFERROR(NOW()-F8,"")</f>
        <v>46002.816958217591</v>
      </c>
      <c r="H8" s="152">
        <v>46002.729062500002</v>
      </c>
      <c r="I8" s="151" t="str">
        <f>IFERROR(VLOOKUP(D8,[1]DB!A:F,6,0),"")</f>
        <v>SCECO</v>
      </c>
      <c r="J8" s="151" t="str">
        <f>IFERROR(VLOOKUP(D8,[1]DB!A:G,7,0),"")</f>
        <v>Dead</v>
      </c>
      <c r="K8" s="151" t="s">
        <v>39142</v>
      </c>
      <c r="L8" s="151" t="str">
        <f>IFERROR(VLOOKUP(D8,[1]DB!A:I,9,0),"")</f>
        <v>Latis</v>
      </c>
      <c r="M8" s="151"/>
    </row>
    <row r="9" spans="1:13">
      <c r="A9" s="151" t="s">
        <v>39143</v>
      </c>
      <c r="B9" s="151" t="str">
        <f>IFERROR(VLOOKUP(D9,[1]DB!A:K,11,0),"")</f>
        <v>R5</v>
      </c>
      <c r="C9" s="151">
        <v>1</v>
      </c>
      <c r="D9" s="37" t="s">
        <v>35993</v>
      </c>
      <c r="E9" s="151" t="s">
        <v>39106</v>
      </c>
      <c r="F9" s="152">
        <v>46002.743275462963</v>
      </c>
      <c r="G9" s="153">
        <f t="shared" ref="G9" ca="1" si="4">IFERROR(NOW()-F9,"")</f>
        <v>7.3682754627952818E-2</v>
      </c>
      <c r="H9" s="152">
        <v>46002.737743055557</v>
      </c>
      <c r="I9" s="151" t="str">
        <f>IFERROR(VLOOKUP(D9,[1]DB!A:F,6,0),"")</f>
        <v>Generator-SG</v>
      </c>
      <c r="J9" s="151" t="str">
        <f>IFERROR(VLOOKUP(D9,[1]DB!A:G,7,0),"")</f>
        <v>Vandalized</v>
      </c>
      <c r="K9" s="151" t="s">
        <v>39144</v>
      </c>
      <c r="L9" s="151" t="str">
        <f>IFERROR(VLOOKUP(D9,[1]DB!A:I,9,0),"")</f>
        <v>Latis</v>
      </c>
      <c r="M9" s="151"/>
    </row>
    <row r="10" spans="1:13">
      <c r="A10" s="151" t="s">
        <v>39145</v>
      </c>
      <c r="B10" s="151" t="str">
        <f>IFERROR(VLOOKUP(D10,[1]DB!A:K,11,0),"")</f>
        <v>R5</v>
      </c>
      <c r="C10" s="151">
        <v>4</v>
      </c>
      <c r="D10" s="151" t="s">
        <v>38218</v>
      </c>
      <c r="E10" s="151" t="s">
        <v>39106</v>
      </c>
      <c r="F10" s="152">
        <v>46002.761331018519</v>
      </c>
      <c r="G10" s="153">
        <f t="shared" ca="1" si="3"/>
        <v>5.562719907175051E-2</v>
      </c>
      <c r="H10" s="152">
        <v>46002.754328703704</v>
      </c>
      <c r="I10" s="151" t="str">
        <f>IFERROR(VLOOKUP(D10,[1]DB!A:F,6,0),"")</f>
        <v>SCECO</v>
      </c>
      <c r="J10" s="151" t="str">
        <f>IFERROR(VLOOKUP(D10,[1]DB!A:G,7,0),"")</f>
        <v>Haj Removal</v>
      </c>
      <c r="K10" s="151" t="s">
        <v>39146</v>
      </c>
      <c r="L10" s="151" t="str">
        <f>IFERROR(VLOOKUP(D10,[1]DB!A:I,9,0),"")</f>
        <v>Latis</v>
      </c>
      <c r="M10" s="151"/>
    </row>
    <row r="11" spans="1:13">
      <c r="A11" s="151" t="s">
        <v>39147</v>
      </c>
      <c r="B11" s="151" t="str">
        <f>IFERROR(VLOOKUP(D11,[1]DB!A:K,11,0),"")</f>
        <v>R5</v>
      </c>
      <c r="C11" s="151">
        <v>1</v>
      </c>
      <c r="D11" s="151" t="s">
        <v>31458</v>
      </c>
      <c r="E11" s="151" t="s">
        <v>39109</v>
      </c>
      <c r="F11" s="152"/>
      <c r="G11" s="153">
        <f t="shared" ca="1" si="3"/>
        <v>46002.816958217591</v>
      </c>
      <c r="H11" s="152">
        <v>46002.790231481478</v>
      </c>
      <c r="I11" s="151" t="str">
        <f>IFERROR(VLOOKUP(D11,[1]DB!A:F,6,0),"")</f>
        <v>SCECO</v>
      </c>
      <c r="J11" s="151" t="str">
        <f>IFERROR(VLOOKUP(D11,[1]DB!A:G,7,0),"")</f>
        <v>Good</v>
      </c>
      <c r="K11" s="151" t="s">
        <v>39148</v>
      </c>
      <c r="L11" s="151" t="str">
        <f>IFERROR(VLOOKUP(D11,[1]DB!A:I,9,0),"")</f>
        <v>Latis</v>
      </c>
      <c r="M11" s="151"/>
    </row>
    <row r="12" spans="1:13">
      <c r="A12" s="151"/>
      <c r="B12" s="151" t="str">
        <f>IFERROR(VLOOKUP(D12,[1]DB!A:K,11,0),"")</f>
        <v/>
      </c>
      <c r="C12" s="151"/>
      <c r="D12" s="151"/>
      <c r="E12" s="151"/>
      <c r="F12" s="152"/>
      <c r="G12" s="153">
        <f t="shared" ca="1" si="3"/>
        <v>46002.816958217591</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46002.816958217591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46002.816958217591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46002.816958217591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46002.816958217591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46002.816958217591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46002.816958217591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46002.816958217591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46002.816958217591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46002.816958217591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46002.816958217591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46002.816958217591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46002.816958217591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46002.816958217591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46002.816958217591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46002.816958217591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46002.816958217591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46002.816958217591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46002.816958217591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46002.816958217591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46002.816958217591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46002.816958217591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46002.816958217591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46002.816958217591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46002.816958217591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46002.816958217591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46002.816958217591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46002.816958217591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46002.816958217591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46002.816958217591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46002.816958217591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46002.816958217591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46002.816958217591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46002.816958217591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46002.816958217591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46002.816958217591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46002.816958217591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46002.816958217591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46002.816958217591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46002.816958217591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46002.816958217591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46002.816958217591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46002.816958217591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46002.816958217591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46002.816958217591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46002.816958217591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46002.816958217591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46002.816958217591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46002.816958217591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46002.816958217591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46002.816958217591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46002.816958217591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46002.816958217591</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46002.816958217591</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46002.816958217591</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46002.816958217591</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46002.816958217591</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46002.816958217591</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ref="G70:G76" ca="1" si="5">IFERROR(NOW()-F70,"")</f>
        <v>46002.816958217591</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5"/>
        <v>46002.816958217591</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5"/>
        <v>46002.816958217591</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5"/>
        <v>46002.816958217591</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5"/>
        <v>46002.816958217591</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5"/>
        <v>46002.816958217591</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5"/>
        <v>46002.816958217591</v>
      </c>
      <c r="H76" s="152"/>
      <c r="I76" s="151" t="str">
        <f>IFERROR(VLOOKUP(D76,[1]DB!A:F,6,0),"")</f>
        <v/>
      </c>
      <c r="J76" s="151" t="str">
        <f>IFERROR(VLOOKUP(D76,[1]DB!A:G,7,0),"")</f>
        <v/>
      </c>
      <c r="K76" s="151"/>
      <c r="L76" s="151" t="str">
        <f>IFERROR(VLOOKUP(D76,[1]DB!A:I,9,0),"")</f>
        <v/>
      </c>
      <c r="M76" s="151"/>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39149</v>
      </c>
      <c r="B2" s="114" t="str">
        <f>IFERROR(VLOOKUP(D2,DB!A:K,11,0),"")</f>
        <v>R6</v>
      </c>
      <c r="C2" s="115">
        <v>1</v>
      </c>
      <c r="D2" s="114" t="s">
        <v>32740</v>
      </c>
      <c r="E2" s="136" t="s">
        <v>39106</v>
      </c>
      <c r="F2" s="116">
        <v>46002.751203703701</v>
      </c>
      <c r="G2" s="72">
        <f t="shared" ref="G2:G51" ca="1" si="0">IFERROR(NOW()-F2,"-")</f>
        <v>6.5754513889260124E-2</v>
      </c>
      <c r="H2" s="116">
        <v>46002.745370370372</v>
      </c>
      <c r="I2" s="114" t="str">
        <f>IFERROR(VLOOKUP(D2,DB!A:F,6,0),"")</f>
        <v>SCECO</v>
      </c>
      <c r="J2" s="114" t="str">
        <f>IFERROR(VLOOKUP(D2,DB!A:G,7,0),"")</f>
        <v>Vandalized+No BB Design</v>
      </c>
      <c r="K2" s="117" t="s">
        <v>39150</v>
      </c>
      <c r="L2" s="131" t="str">
        <f>IFERROR(VLOOKUP(D2,DB!A:I,9,0),"")</f>
        <v>Latis</v>
      </c>
    </row>
    <row r="3" spans="1:16382" ht="31.5" customHeight="1">
      <c r="A3" s="113"/>
      <c r="B3" s="114" t="str">
        <f>IFERROR(VLOOKUP(D3,DB!A:K,11,0),"")</f>
        <v/>
      </c>
      <c r="C3" s="115"/>
      <c r="D3" s="114"/>
      <c r="E3" s="136"/>
      <c r="F3" s="116"/>
      <c r="G3" s="72">
        <f t="shared" ca="1" si="0"/>
        <v>46002.816958217591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46002.816958217591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46002.816958217591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46002.816958217591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46002.816958217591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46002.816958217591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46002.816958217591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46002.816958217591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46002.816958217591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46002.816958217591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46002.816958217591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46002.816958217591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46002.816958217591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46002.816958217591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46002.816958217591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46002.816958217591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46002.816958217591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46002.816958217591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46002.816958217591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46002.816958217591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46002.816958217591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46002.816958217591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46002.816958217591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46002.816958217591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46002.816958217591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46002.816958217591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46002.816958217591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46002.816958217591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46002.816958217591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46002.816958217591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46002.816958217591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46002.816958217591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46002.816958217591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46002.816958217591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46002.816958217591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46002.816958217591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46002.816958217591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46002.816958217591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46002.816958217591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46002.816958217591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46002.816958217591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46002.816958217591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46002.816958217591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46002.816958217591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46002.816958217591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46002.816958217591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46002.816958217591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46002.816958217591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46002.816958217591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46002.816958217591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46002.816958217591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46002.816958217591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46002.816958217591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46002.816958217591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46002.816958217591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46002.816958217591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46002.816958217591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46002.816958217591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46002.816958217591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46002.816958217591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46002.816958217591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46002.816958217591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46002.816958217591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46002.816958217591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46002.816958217591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46002.816958217591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46002.816958217591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46002.816958217591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46002.816958217591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46002.816958217591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46002.816958217591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46002.816958217591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46002.816958217591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46002.816958217591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46002.816958217591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46002.816958217591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46002.816958217591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46002.816958217591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46002.816958217591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46002.816958217591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46002.816958217591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46002.816958217591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46002.816958217591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46002.816958217591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46002.816958217591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46002.816958217591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46002.816958217591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46002.816958217591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46002.816958217591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46002.816958217591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46002.816958217591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46002.816958217591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46002.816958217591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46002.816958217591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46002.816958217591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46002.816958217591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46002.816958217591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46002.816958217591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46002.816958217591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46002.816958217591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46002.816958217591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46002.816958217591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46002.816958217591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46002.816958217591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46002.816958217591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46002.816958217591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46002.816958217591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46002.816958217591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46002.816958217591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46002.816958217591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46002.816958217591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46002.816958217591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46002.816958217591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46002.816958217591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46002.816958217591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46002.816958217591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46002.816958217591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46002.816958217591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46002.816958217591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46002.816958217591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46002.816958217591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46002.816958217591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46002.816958217591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46002.816958217591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46002.816958217591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46002.816958217591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46002.816958217591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46002.816958217591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46002.816958217591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46002.816958217591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46002.816958217591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46002.816958217591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46002.816958217591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46002.816958217591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46002.816958217591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46002.816958217591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46002.816958217591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46002.816958217591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46002.816958217591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46002.816958217591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46002.816958217591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46002.816958217591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46002.816958217591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46002.816958217591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46002.816958217591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46002.816958217591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46002.816958217591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46002.816958217591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46002.816958217591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46002.816958217591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46002.816958217591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46002.816958217591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46002.816958217591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46002.816958217591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46002.816958217591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46002.816958217591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46002.816958217591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46002.816958217591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46002.816958217591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46002.816958217591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46002.816958217591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46002.816958217591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46002.816958217591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46002.816958217591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46002.816958217591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46002.816958217591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46002.816958217591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46002.816958217591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46002.816958217591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46002.816958217591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46002.816958217591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46002.816958217591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46002.816958217591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46002.816958217591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46002.816958217591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46002.816958217591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46002.816958217591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46002.816958217591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46002.816958217591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46002.816958217591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46002.816958217591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46002.816958217591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46002.816958217591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46002.816958217591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46002.816958217591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46002.816958217591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46002.816958217591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46002.816958217591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46002.816958217591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46002.816958217591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46002.816958217591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46002.816958217591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46002.816958217591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46002.816958217591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46002.816958217591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46002.816958217591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46002.816958217591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46002.816958217591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46002.816958217591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46002.816958217591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46002.816958217591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46002.816958217591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46002.816958217591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46002.816958217591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46002.816958217591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46002.816958217591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46002.816958217591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46002.816958217591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46002.816958217591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46002.816958217591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46002.816958217591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46002.816958217591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46002.816958217591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46002.816958217591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46002.816958217591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46002.816958217591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46002.816958217591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46002.816958217591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46002.816958217591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46002.816958217591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46002.816958217591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46002.816958217591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46002.816958217591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46002.816958217591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46002.816958217591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46002.816958217591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46002.816958217591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46002.816958217591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46002.816958217591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46002.816958217591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46002.816958217591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46002.816958217591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46002.816958217591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46002.816958217591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46002.816958217591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46002.816958217591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46002.816958217591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46002.816958217591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46002.816958217591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46002.816958217591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46002.816958217591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46002.816958217591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46002.816958217591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46002.816958217591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46002.816958217591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46002.816958217591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46002.816958217591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46002.816958217591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46002.816958217591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46002.816958217591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46002.816958217591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46002.816958217591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46002.816958217591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46002.816958217591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46002.816958217591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46002.816958217591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46002.816958217591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46002.816958217591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46002.816958217591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46002.816958217591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46002.816958217591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46002.816958217591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46002.816958217591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46002.816958217591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46002.816958217591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46002.816958217591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46002.816958217591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46002.816958217591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46002.816958217591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46002.816958217591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46002.816958217591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46002.816958217591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46002.816958217591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46002.816958217591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46002.816958217591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46002.816958217591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46002.816958217591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46002.816958217591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46002.816958217591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46002.816958217591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46002.816958217591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46002.816958217591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46002.816958217591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46002.816958217591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46002.816958217591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46002.816958217591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46002.816958217591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46002.816958217591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46002.816958217591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46002.816958217591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46002.816958217591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46002.816958217591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46002.816958217591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46002.816958217591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46002.816958217591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46002.816958217591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46002.816958217591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46002.816958217591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46002.816958217591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46002.816958217591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46002.816958217591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46002.816958217591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46002.816958217591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46002.816958217591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46002.816958217591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46002.816958217591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46002.816958217591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46002.816958217591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46002.816958217591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46002.816958217591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46002.816958217591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46002.816958217591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46002.816958217591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46002.816958217591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46002.816958217591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46002.816958217591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46002.816958217591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46002.816958217591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46002.816958217591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46002.816958217591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46002.816958217591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46002.816958217591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46002.816958217591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46002.816958217591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46002.816958217591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46002.816958217591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46002.816958217591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46002.816958217591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46002.816958217591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46002.816958217591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46002.816958217591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46002.816958217591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46002.816958217591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46002.816958217591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46002.816958217591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46002.816958217591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46002.816958217591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46002.816958217591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46002.816958217591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46002.816958217591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46002.816958217591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46002.816958217591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46002.816958217591</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46002.816958217591</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46002.816958217591</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46002.816958217591</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46002.816958217591</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46002.816958217591</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46002.816958217591</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46002.816958217591</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46002.816958217591</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2025-12-11T16:36:56Z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